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pany Documents\Board mtg packets\2026\03. March 2026\"/>
    </mc:Choice>
  </mc:AlternateContent>
  <xr:revisionPtr revIDLastSave="0" documentId="13_ncr:1_{06B97E00-0039-4E4A-969F-EBF0AE45EE39}" xr6:coauthVersionLast="47" xr6:coauthVersionMax="47" xr10:uidLastSave="{00000000-0000-0000-0000-000000000000}"/>
  <bookViews>
    <workbookView xWindow="-28920" yWindow="-120" windowWidth="29040" windowHeight="15720" activeTab="3" xr2:uid="{F1C3E8DD-D498-4453-A0FF-97043E7FE574}"/>
  </bookViews>
  <sheets>
    <sheet name="February 2026" sheetId="1" r:id="rId1"/>
    <sheet name="grant summary" sheetId="5" r:id="rId2"/>
    <sheet name="Leave liability" sheetId="3" r:id="rId3"/>
    <sheet name="leave hr summary" sheetId="4" r:id="rId4"/>
    <sheet name="Shared Leave Pool" sheetId="6" r:id="rId5"/>
  </sheets>
  <definedNames>
    <definedName name="_xlnm.Print_Area" localSheetId="0">'February 2026'!#REF!</definedName>
    <definedName name="_xlnm.Print_Area" localSheetId="1">'grant summary'!$A$4:$L$30</definedName>
    <definedName name="_xlnm.Print_Area" localSheetId="3">'leave hr summary'!#REF!</definedName>
    <definedName name="_xlnm.Print_Area" localSheetId="2">'Leave liability'!#REF!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7" i="1" l="1"/>
  <c r="E106" i="1"/>
  <c r="E105" i="1"/>
  <c r="E104" i="1"/>
  <c r="E103" i="1"/>
  <c r="E102" i="1"/>
  <c r="D99" i="1"/>
  <c r="D108" i="1" s="1"/>
  <c r="D79" i="1"/>
  <c r="D56" i="1"/>
  <c r="E55" i="1"/>
  <c r="E54" i="1"/>
  <c r="E53" i="1"/>
  <c r="E52" i="1"/>
  <c r="D49" i="1"/>
  <c r="D57" i="1" s="1"/>
  <c r="C22" i="1"/>
  <c r="C14" i="1"/>
  <c r="C8" i="1"/>
  <c r="E107" i="1" l="1"/>
  <c r="E56" i="1"/>
  <c r="E46" i="3" l="1"/>
  <c r="E39" i="3"/>
  <c r="E43" i="3"/>
  <c r="K42" i="3"/>
  <c r="E42" i="3"/>
  <c r="K41" i="3"/>
  <c r="E41" i="3"/>
  <c r="K40" i="3"/>
  <c r="K39" i="3"/>
  <c r="K43" i="3" s="1"/>
  <c r="K36" i="3"/>
  <c r="E36" i="3"/>
  <c r="K35" i="3"/>
  <c r="E35" i="3"/>
  <c r="K34" i="3"/>
  <c r="E34" i="3"/>
  <c r="K33" i="3"/>
  <c r="K37" i="3" s="1"/>
  <c r="E29" i="3"/>
  <c r="K28" i="3"/>
  <c r="E28" i="3"/>
  <c r="K27" i="3"/>
  <c r="E27" i="3"/>
  <c r="E32" i="3" s="1"/>
  <c r="K26" i="3"/>
  <c r="K31" i="3" s="1"/>
  <c r="E22" i="3"/>
  <c r="K21" i="3"/>
  <c r="E21" i="3"/>
  <c r="E25" i="3" s="1"/>
  <c r="K20" i="3"/>
  <c r="E20" i="3"/>
  <c r="K19" i="3"/>
  <c r="K24" i="3" s="1"/>
  <c r="E15" i="3"/>
  <c r="K14" i="3"/>
  <c r="E14" i="3"/>
  <c r="K13" i="3"/>
  <c r="E13" i="3"/>
  <c r="E18" i="3" s="1"/>
  <c r="K12" i="3"/>
  <c r="K17" i="3" s="1"/>
  <c r="K7" i="3"/>
  <c r="K6" i="3"/>
  <c r="E6" i="3"/>
  <c r="E10" i="3" s="1"/>
  <c r="K5" i="3"/>
  <c r="K10" i="3" s="1"/>
  <c r="E5" i="3"/>
  <c r="M97" i="4" l="1"/>
  <c r="L97" i="4"/>
  <c r="H97" i="4"/>
  <c r="G97" i="4"/>
  <c r="C97" i="4"/>
  <c r="B97" i="4"/>
  <c r="N85" i="4"/>
  <c r="N86" i="4" s="1"/>
  <c r="N87" i="4" s="1"/>
  <c r="N88" i="4" s="1"/>
  <c r="N89" i="4" s="1"/>
  <c r="N90" i="4" s="1"/>
  <c r="N91" i="4" s="1"/>
  <c r="N92" i="4" s="1"/>
  <c r="N93" i="4" s="1"/>
  <c r="N94" i="4" s="1"/>
  <c r="N95" i="4" s="1"/>
  <c r="N96" i="4" s="1"/>
  <c r="D85" i="4"/>
  <c r="D86" i="4" s="1"/>
  <c r="D87" i="4" s="1"/>
  <c r="D88" i="4" s="1"/>
  <c r="D89" i="4" s="1"/>
  <c r="D90" i="4" s="1"/>
  <c r="D91" i="4" s="1"/>
  <c r="D92" i="4" s="1"/>
  <c r="D93" i="4" s="1"/>
  <c r="D94" i="4" s="1"/>
  <c r="D95" i="4" s="1"/>
  <c r="D96" i="4" s="1"/>
  <c r="M76" i="4"/>
  <c r="L76" i="4"/>
  <c r="H76" i="4"/>
  <c r="G76" i="4"/>
  <c r="C76" i="4"/>
  <c r="B76" i="4"/>
  <c r="I70" i="4"/>
  <c r="I71" i="4" s="1"/>
  <c r="I72" i="4" s="1"/>
  <c r="I73" i="4" s="1"/>
  <c r="I74" i="4" s="1"/>
  <c r="I75" i="4" s="1"/>
  <c r="I69" i="4"/>
  <c r="N65" i="4"/>
  <c r="N66" i="4" s="1"/>
  <c r="N67" i="4" s="1"/>
  <c r="N68" i="4" s="1"/>
  <c r="N69" i="4" s="1"/>
  <c r="N70" i="4" s="1"/>
  <c r="N71" i="4" s="1"/>
  <c r="N72" i="4" s="1"/>
  <c r="N73" i="4" s="1"/>
  <c r="N74" i="4" s="1"/>
  <c r="N75" i="4" s="1"/>
  <c r="N64" i="4"/>
  <c r="D64" i="4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D75" i="4" s="1"/>
  <c r="M57" i="4"/>
  <c r="L57" i="4"/>
  <c r="H57" i="4"/>
  <c r="G57" i="4"/>
  <c r="C57" i="4"/>
  <c r="B57" i="4"/>
  <c r="N45" i="4"/>
  <c r="N46" i="4" s="1"/>
  <c r="N47" i="4" s="1"/>
  <c r="N48" i="4" s="1"/>
  <c r="N49" i="4" s="1"/>
  <c r="N50" i="4" s="1"/>
  <c r="N51" i="4" s="1"/>
  <c r="N52" i="4" s="1"/>
  <c r="N53" i="4" s="1"/>
  <c r="N54" i="4" s="1"/>
  <c r="N55" i="4" s="1"/>
  <c r="N56" i="4" s="1"/>
  <c r="I45" i="4"/>
  <c r="I46" i="4" s="1"/>
  <c r="I47" i="4" s="1"/>
  <c r="I48" i="4" s="1"/>
  <c r="I49" i="4" s="1"/>
  <c r="I50" i="4" s="1"/>
  <c r="I51" i="4" s="1"/>
  <c r="I52" i="4" s="1"/>
  <c r="I53" i="4" s="1"/>
  <c r="I54" i="4" s="1"/>
  <c r="I55" i="4" s="1"/>
  <c r="I56" i="4" s="1"/>
  <c r="D45" i="4"/>
  <c r="D46" i="4" s="1"/>
  <c r="D47" i="4" s="1"/>
  <c r="D48" i="4" s="1"/>
  <c r="D49" i="4" s="1"/>
  <c r="D50" i="4" s="1"/>
  <c r="D51" i="4" s="1"/>
  <c r="D52" i="4" s="1"/>
  <c r="D53" i="4" s="1"/>
  <c r="D54" i="4" s="1"/>
  <c r="D55" i="4" s="1"/>
  <c r="D56" i="4" s="1"/>
  <c r="M38" i="4"/>
  <c r="L38" i="4"/>
  <c r="H38" i="4"/>
  <c r="G38" i="4"/>
  <c r="C38" i="4"/>
  <c r="B38" i="4"/>
  <c r="D27" i="4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N26" i="4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I26" i="4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D26" i="4"/>
  <c r="N8" i="4"/>
  <c r="N9" i="4" s="1"/>
  <c r="N10" i="4" s="1"/>
  <c r="N11" i="4" s="1"/>
  <c r="N12" i="4" s="1"/>
  <c r="N13" i="4" s="1"/>
  <c r="N14" i="4" s="1"/>
  <c r="N15" i="4" s="1"/>
  <c r="N16" i="4" s="1"/>
  <c r="N17" i="4" s="1"/>
  <c r="N18" i="4" s="1"/>
  <c r="N7" i="4"/>
  <c r="I7" i="4"/>
  <c r="I8" i="4" s="1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D7" i="4"/>
  <c r="D8" i="4" s="1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F30" i="5" l="1"/>
  <c r="G28" i="5"/>
  <c r="G11" i="5" l="1"/>
  <c r="G22" i="5"/>
  <c r="G25" i="5" l="1"/>
  <c r="G21" i="5"/>
  <c r="G43" i="6" l="1"/>
  <c r="G36" i="6"/>
  <c r="G35" i="6"/>
  <c r="G37" i="6" s="1"/>
  <c r="G33" i="6"/>
  <c r="G28" i="6"/>
  <c r="G27" i="6"/>
  <c r="G26" i="6"/>
  <c r="G29" i="6" s="1"/>
  <c r="G24" i="6"/>
  <c r="G23" i="6"/>
  <c r="G22" i="6"/>
  <c r="G19" i="6"/>
  <c r="G20" i="6" s="1"/>
  <c r="G18" i="6"/>
  <c r="G17" i="6"/>
  <c r="G16" i="6"/>
  <c r="G14" i="6"/>
  <c r="G13" i="6"/>
  <c r="G12" i="6"/>
  <c r="G11" i="6"/>
  <c r="G10" i="6"/>
  <c r="G9" i="6"/>
  <c r="G6" i="6"/>
  <c r="G5" i="6"/>
  <c r="G7" i="6" s="1"/>
  <c r="H7" i="6" s="1"/>
  <c r="H14" i="6" s="1"/>
  <c r="H20" i="6" s="1"/>
  <c r="H24" i="6" s="1"/>
  <c r="H29" i="6" s="1"/>
  <c r="H33" i="6" s="1"/>
  <c r="H37" i="6" s="1"/>
  <c r="H43" i="6" s="1"/>
  <c r="G4" i="6"/>
  <c r="G9" i="5" l="1"/>
  <c r="G10" i="5"/>
  <c r="H30" i="5" l="1"/>
  <c r="E30" i="5"/>
  <c r="I27" i="5"/>
  <c r="G27" i="5"/>
  <c r="I26" i="5"/>
  <c r="G26" i="5"/>
  <c r="I25" i="5"/>
  <c r="N24" i="5"/>
  <c r="I24" i="5" s="1"/>
  <c r="G24" i="5"/>
  <c r="I22" i="5"/>
  <c r="I20" i="5"/>
  <c r="G20" i="5"/>
  <c r="N19" i="5"/>
  <c r="I19" i="5" s="1"/>
  <c r="G19" i="5"/>
  <c r="N18" i="5"/>
  <c r="I18" i="5" s="1"/>
  <c r="G18" i="5"/>
  <c r="I17" i="5"/>
  <c r="G17" i="5"/>
  <c r="I16" i="5"/>
  <c r="G16" i="5"/>
  <c r="I15" i="5"/>
  <c r="G15" i="5"/>
  <c r="N14" i="5"/>
  <c r="I14" i="5" s="1"/>
  <c r="G14" i="5"/>
  <c r="I13" i="5"/>
  <c r="G13" i="5"/>
  <c r="I12" i="5"/>
  <c r="G12" i="5"/>
  <c r="I9" i="5"/>
  <c r="N8" i="5"/>
  <c r="I8" i="5" s="1"/>
  <c r="G8" i="5"/>
  <c r="N7" i="5"/>
  <c r="I7" i="5" s="1"/>
  <c r="G7" i="5"/>
  <c r="N6" i="5"/>
  <c r="I6" i="5" s="1"/>
  <c r="G6" i="5"/>
  <c r="G30" i="5" l="1"/>
</calcChain>
</file>

<file path=xl/sharedStrings.xml><?xml version="1.0" encoding="utf-8"?>
<sst xmlns="http://schemas.openxmlformats.org/spreadsheetml/2006/main" count="613" uniqueCount="261">
  <si>
    <t>amount</t>
  </si>
  <si>
    <t>CREP</t>
  </si>
  <si>
    <t>VSP</t>
  </si>
  <si>
    <t>Val</t>
  </si>
  <si>
    <t>Aneesha</t>
  </si>
  <si>
    <t>BPA</t>
  </si>
  <si>
    <t>PA 32</t>
  </si>
  <si>
    <t>WSCC</t>
  </si>
  <si>
    <t>Employee Liability Accounting</t>
  </si>
  <si>
    <t>as of the end of each month</t>
  </si>
  <si>
    <t>Jan</t>
  </si>
  <si>
    <t>July</t>
  </si>
  <si>
    <t>Feb</t>
  </si>
  <si>
    <t>Aug</t>
  </si>
  <si>
    <t>Mar</t>
  </si>
  <si>
    <t>Sept</t>
  </si>
  <si>
    <t>Apr</t>
  </si>
  <si>
    <t>Oct</t>
  </si>
  <si>
    <t>Nov</t>
  </si>
  <si>
    <t>May</t>
  </si>
  <si>
    <t>Dec</t>
  </si>
  <si>
    <t>Jun</t>
  </si>
  <si>
    <t>Employee Leave Summary</t>
  </si>
  <si>
    <t>signature:</t>
  </si>
  <si>
    <t>date:</t>
  </si>
  <si>
    <t>Annual Leave</t>
  </si>
  <si>
    <t>Exchange Time</t>
  </si>
  <si>
    <t>Sick Leave Allowance</t>
  </si>
  <si>
    <t>Month</t>
  </si>
  <si>
    <t>earn</t>
  </si>
  <si>
    <t>used</t>
  </si>
  <si>
    <t>adjustment</t>
  </si>
  <si>
    <t>Jul</t>
  </si>
  <si>
    <t>Sep</t>
  </si>
  <si>
    <t>yearly total</t>
  </si>
  <si>
    <t>Running Total</t>
  </si>
  <si>
    <t>240 cap</t>
  </si>
  <si>
    <t>192 cap</t>
  </si>
  <si>
    <t>Valerie</t>
  </si>
  <si>
    <t>Source</t>
  </si>
  <si>
    <t>Grant Title</t>
  </si>
  <si>
    <t>Contract #</t>
  </si>
  <si>
    <t>Type</t>
  </si>
  <si>
    <t>Original Grant Award</t>
  </si>
  <si>
    <t>Funds Remaining</t>
  </si>
  <si>
    <t>Percent Available</t>
  </si>
  <si>
    <t>Outstanding Voucher Amount</t>
  </si>
  <si>
    <t>Grant Period Remaining</t>
  </si>
  <si>
    <t>Grant Ends</t>
  </si>
  <si>
    <t>Report Timeframe</t>
  </si>
  <si>
    <t>start date</t>
  </si>
  <si>
    <t>Fed</t>
  </si>
  <si>
    <t>quarterly</t>
  </si>
  <si>
    <t>St</t>
  </si>
  <si>
    <t>annual</t>
  </si>
  <si>
    <t>Irrigation Efficiencies</t>
  </si>
  <si>
    <t>Implementation</t>
  </si>
  <si>
    <t>Natural Resouce</t>
  </si>
  <si>
    <t>SRSRB</t>
  </si>
  <si>
    <t>18-2091</t>
  </si>
  <si>
    <t>PA 26</t>
  </si>
  <si>
    <t>Lead Entity</t>
  </si>
  <si>
    <t xml:space="preserve"> </t>
  </si>
  <si>
    <t>run ball</t>
  </si>
  <si>
    <t>Lance</t>
  </si>
  <si>
    <t>total</t>
  </si>
  <si>
    <t>Months remain</t>
  </si>
  <si>
    <t>Programmatic 2</t>
  </si>
  <si>
    <t>PA 34</t>
  </si>
  <si>
    <t>Programmatic</t>
  </si>
  <si>
    <t>County FY 21</t>
  </si>
  <si>
    <t>22-46-IM</t>
  </si>
  <si>
    <t>TSP</t>
  </si>
  <si>
    <t>22-46-TP3</t>
  </si>
  <si>
    <t>St/Fed</t>
  </si>
  <si>
    <t>23-46-TP1</t>
  </si>
  <si>
    <t>RPP</t>
  </si>
  <si>
    <t>grant ended-funds returned</t>
  </si>
  <si>
    <t>$12,500 taken in Basic Allocation</t>
  </si>
  <si>
    <t>fund increased for 2nd year of biennium</t>
  </si>
  <si>
    <t>funds infused - $24,461</t>
  </si>
  <si>
    <t>Retainage held</t>
  </si>
  <si>
    <t xml:space="preserve">funds infused - </t>
  </si>
  <si>
    <t>final voucher retainage held</t>
  </si>
  <si>
    <t xml:space="preserve">returned funds to WSCC </t>
  </si>
  <si>
    <t>grant extended</t>
  </si>
  <si>
    <t>New funding</t>
  </si>
  <si>
    <t>has no specific grant amount in agreement</t>
  </si>
  <si>
    <t>Grant ended</t>
  </si>
  <si>
    <t xml:space="preserve">Programmatic </t>
  </si>
  <si>
    <t>K2405</t>
  </si>
  <si>
    <t>23-1028</t>
  </si>
  <si>
    <t>Leave Hours rolled by policy</t>
  </si>
  <si>
    <t>Year</t>
  </si>
  <si>
    <t>Employee</t>
  </si>
  <si>
    <t>Date rolled</t>
  </si>
  <si>
    <t>hours rolled</t>
  </si>
  <si>
    <t>Pay Rate at roll date</t>
  </si>
  <si>
    <t>dollars rolled</t>
  </si>
  <si>
    <t>Pool Balance</t>
  </si>
  <si>
    <t>Terry</t>
  </si>
  <si>
    <t>sick</t>
  </si>
  <si>
    <t>Debby</t>
  </si>
  <si>
    <t>0</t>
  </si>
  <si>
    <t>exchange</t>
  </si>
  <si>
    <t>leave</t>
  </si>
  <si>
    <t>No hours rolled</t>
  </si>
  <si>
    <t>ST</t>
  </si>
  <si>
    <t>biannual</t>
  </si>
  <si>
    <t>21-1239P</t>
  </si>
  <si>
    <t>RGP</t>
  </si>
  <si>
    <t>22-1015</t>
  </si>
  <si>
    <t>DIST</t>
  </si>
  <si>
    <t>County Pub Works</t>
  </si>
  <si>
    <t>Local</t>
  </si>
  <si>
    <t>one time</t>
  </si>
  <si>
    <t>Fiscal Year 2025</t>
  </si>
  <si>
    <t>Grace</t>
  </si>
  <si>
    <t>Exchange/Comp Time</t>
  </si>
  <si>
    <t>County FY 26</t>
  </si>
  <si>
    <t>DOE</t>
  </si>
  <si>
    <t>quartley</t>
  </si>
  <si>
    <t>26-46-RPP</t>
  </si>
  <si>
    <t>SE Area Cluster</t>
  </si>
  <si>
    <t>256-46-RGP</t>
  </si>
  <si>
    <t>26-46-IM</t>
  </si>
  <si>
    <t>26-46-NR</t>
  </si>
  <si>
    <t xml:space="preserve">26-46-IE </t>
  </si>
  <si>
    <t>26-46-CE</t>
  </si>
  <si>
    <t>151 cap</t>
  </si>
  <si>
    <t>121 cap</t>
  </si>
  <si>
    <t>Assets</t>
  </si>
  <si>
    <t>BEW checking</t>
  </si>
  <si>
    <t>BEW DDA</t>
  </si>
  <si>
    <t>Banner DDA</t>
  </si>
  <si>
    <t>Petty Cash</t>
  </si>
  <si>
    <t>Asset total:</t>
  </si>
  <si>
    <t>District Liability</t>
  </si>
  <si>
    <t>Title</t>
  </si>
  <si>
    <t xml:space="preserve">Employee Leave </t>
  </si>
  <si>
    <t>Shared Leave</t>
  </si>
  <si>
    <t>Total District Liability</t>
  </si>
  <si>
    <t>Accounts Payable:</t>
  </si>
  <si>
    <t>Check</t>
  </si>
  <si>
    <t>To</t>
  </si>
  <si>
    <t>For</t>
  </si>
  <si>
    <t>Amount</t>
  </si>
  <si>
    <t>Bills</t>
  </si>
  <si>
    <t>City Lumber</t>
  </si>
  <si>
    <t>Kelley Create</t>
  </si>
  <si>
    <t>Copier Usage</t>
  </si>
  <si>
    <t>Verizon</t>
  </si>
  <si>
    <t>Banner Bank Card</t>
  </si>
  <si>
    <t>communication, supplies, equip</t>
  </si>
  <si>
    <t>bills and cost share subtotal</t>
  </si>
  <si>
    <t xml:space="preserve">DRS </t>
  </si>
  <si>
    <t xml:space="preserve">Retirement </t>
  </si>
  <si>
    <t>US Treasury</t>
  </si>
  <si>
    <t xml:space="preserve">941 payment </t>
  </si>
  <si>
    <t>Aneesha Dieu</t>
  </si>
  <si>
    <t>Lance Horning</t>
  </si>
  <si>
    <t>payroll subtotal</t>
  </si>
  <si>
    <t>Receipts:</t>
  </si>
  <si>
    <t>Rec. #</t>
  </si>
  <si>
    <t>From</t>
  </si>
  <si>
    <t>Banner Bank</t>
  </si>
  <si>
    <t>Disbursements:</t>
  </si>
  <si>
    <t>Anchor QEA</t>
  </si>
  <si>
    <t>Date</t>
  </si>
  <si>
    <t>Program Source Fund</t>
  </si>
  <si>
    <t>Burn</t>
  </si>
  <si>
    <t>F-150 Truck</t>
  </si>
  <si>
    <t>Tractor</t>
  </si>
  <si>
    <t>Trees</t>
  </si>
  <si>
    <t>Pacific Power</t>
  </si>
  <si>
    <t>Gracie Pearson</t>
  </si>
  <si>
    <t>Josh Frame</t>
  </si>
  <si>
    <t>Mindi Ingram</t>
  </si>
  <si>
    <t>BEO</t>
  </si>
  <si>
    <t>Travel Reimbursement</t>
  </si>
  <si>
    <t>Palouse Anglers LLC</t>
  </si>
  <si>
    <t>Cell Phones</t>
  </si>
  <si>
    <t>Washington State Auditor</t>
  </si>
  <si>
    <t>Audit</t>
  </si>
  <si>
    <t>Utilities</t>
  </si>
  <si>
    <t>Lease</t>
  </si>
  <si>
    <t>January 2026 Salary</t>
  </si>
  <si>
    <t>January 2026  Payroll</t>
  </si>
  <si>
    <t>Josh</t>
  </si>
  <si>
    <t>Mindi</t>
  </si>
  <si>
    <t>Adjust rate when composit rate changes</t>
  </si>
  <si>
    <t>Adjustment</t>
  </si>
  <si>
    <t xml:space="preserve">Over Time </t>
  </si>
  <si>
    <t>run bal</t>
  </si>
  <si>
    <t>Leave Buyout</t>
  </si>
  <si>
    <t>Grace Pearson</t>
  </si>
  <si>
    <t>5Star forestry llc</t>
  </si>
  <si>
    <t>Mobilization</t>
  </si>
  <si>
    <t>Butler, Ginny</t>
  </si>
  <si>
    <t>Supplies</t>
  </si>
  <si>
    <t>Col Co Ag improvement</t>
  </si>
  <si>
    <t>Growers meeting</t>
  </si>
  <si>
    <t>DeVries Business Services</t>
  </si>
  <si>
    <t>Program Service</t>
  </si>
  <si>
    <t>Frame, Joshua</t>
  </si>
  <si>
    <t>9467-9477</t>
  </si>
  <si>
    <t>VOID - Accidental printing</t>
  </si>
  <si>
    <t>Columbia County Auditor</t>
  </si>
  <si>
    <t>Licensing</t>
  </si>
  <si>
    <t>Astoin County Conservation District</t>
  </si>
  <si>
    <t>Seney Project</t>
  </si>
  <si>
    <t>EFT</t>
  </si>
  <si>
    <t>January Total</t>
  </si>
  <si>
    <t>ear 2026</t>
  </si>
  <si>
    <t>March 2026</t>
  </si>
  <si>
    <t>Touchet MS-14 Restoration</t>
  </si>
  <si>
    <t>Basin Disposal</t>
  </si>
  <si>
    <t>Board Works by Ledgerwood</t>
  </si>
  <si>
    <t>District Planning Session</t>
  </si>
  <si>
    <t>Office Lease for April</t>
  </si>
  <si>
    <t>CSD Attorneys At Law</t>
  </si>
  <si>
    <t>Professional Fees</t>
  </si>
  <si>
    <t>Ford F150 Registration</t>
  </si>
  <si>
    <t>ColumbiaiConnect</t>
  </si>
  <si>
    <t>Communications</t>
  </si>
  <si>
    <t>Dept Of Ecology</t>
  </si>
  <si>
    <t>Burn Fees</t>
  </si>
  <si>
    <t>Frame Josh</t>
  </si>
  <si>
    <t>Monitoring</t>
  </si>
  <si>
    <t>Price Computers LLC</t>
  </si>
  <si>
    <t>Software Subscription Renewal</t>
  </si>
  <si>
    <t>VS Cattle Company</t>
  </si>
  <si>
    <t>IMP Cost Share</t>
  </si>
  <si>
    <t xml:space="preserve">941 liability payment </t>
  </si>
  <si>
    <t>March 2026 Payroll</t>
  </si>
  <si>
    <t>March Total</t>
  </si>
  <si>
    <t>Summary of February 2026 Activity</t>
  </si>
  <si>
    <t>February 1 thru February 28, 2026</t>
  </si>
  <si>
    <t>Inv 9676 #009</t>
  </si>
  <si>
    <t>Inv 505</t>
  </si>
  <si>
    <t>Abbey Farms Inc</t>
  </si>
  <si>
    <t>Spot Burn</t>
  </si>
  <si>
    <t>Tye Knebel</t>
  </si>
  <si>
    <t>N Yakima</t>
  </si>
  <si>
    <t>Inv 506</t>
  </si>
  <si>
    <t>McKay Farm Joint Venture</t>
  </si>
  <si>
    <t>Field &amp; Spot Burn</t>
  </si>
  <si>
    <t>Deruwe RD Joint</t>
  </si>
  <si>
    <t>DeRuwe L&amp;F</t>
  </si>
  <si>
    <t>T&amp;M Ag Services</t>
  </si>
  <si>
    <t>Matt Talbott</t>
  </si>
  <si>
    <t>Field Burn</t>
  </si>
  <si>
    <t>624056!</t>
  </si>
  <si>
    <t>WAStateCC</t>
  </si>
  <si>
    <t>R#181</t>
  </si>
  <si>
    <t>Carltom Farms Inc</t>
  </si>
  <si>
    <t>SP26 Field Burn</t>
  </si>
  <si>
    <t>D&amp;M Farming</t>
  </si>
  <si>
    <t>D&amp;K Farming</t>
  </si>
  <si>
    <t>Savings Account Interest</t>
  </si>
  <si>
    <t>No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</si>
</sst>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[Red]\(0\)"/>
    <numFmt numFmtId="165" formatCode="m/d/yy;@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color rgb="FF33333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auto="1"/>
      </top>
      <bottom/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0"/>
    <xf numFmtId="44" fontId="26" fillId="0" borderId="0" applyFont="0" applyFill="0" applyBorder="0" applyAlignment="0" applyProtection="0"/>
  </cellStyleXfs>
  <cellXfs count="227">
    <xf numFmtId="0" fontId="0" fillId="0" borderId="0" xfId="0"/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right"/>
    </xf>
    <xf numFmtId="0" fontId="14" fillId="0" borderId="0" xfId="0" applyFont="1" applyAlignment="1">
      <alignment horizontal="right"/>
    </xf>
    <xf numFmtId="43" fontId="14" fillId="0" borderId="0" xfId="1" applyFont="1" applyFill="1"/>
    <xf numFmtId="0" fontId="14" fillId="0" borderId="4" xfId="0" applyFont="1" applyBorder="1"/>
    <xf numFmtId="0" fontId="16" fillId="0" borderId="0" xfId="0" applyFont="1"/>
    <xf numFmtId="0" fontId="0" fillId="0" borderId="3" xfId="0" applyBorder="1"/>
    <xf numFmtId="0" fontId="0" fillId="2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17" fillId="0" borderId="0" xfId="0" applyFont="1"/>
    <xf numFmtId="0" fontId="14" fillId="0" borderId="5" xfId="0" applyFont="1" applyBorder="1"/>
    <xf numFmtId="0" fontId="14" fillId="0" borderId="6" xfId="0" applyFont="1" applyBorder="1"/>
    <xf numFmtId="0" fontId="18" fillId="5" borderId="2" xfId="0" applyFont="1" applyFill="1" applyBorder="1"/>
    <xf numFmtId="0" fontId="14" fillId="5" borderId="2" xfId="0" applyFont="1" applyFill="1" applyBorder="1"/>
    <xf numFmtId="0" fontId="12" fillId="0" borderId="0" xfId="2"/>
    <xf numFmtId="14" fontId="12" fillId="0" borderId="0" xfId="2" applyNumberFormat="1"/>
    <xf numFmtId="0" fontId="0" fillId="7" borderId="0" xfId="0" applyFill="1"/>
    <xf numFmtId="0" fontId="14" fillId="8" borderId="5" xfId="0" applyFont="1" applyFill="1" applyBorder="1"/>
    <xf numFmtId="0" fontId="14" fillId="8" borderId="2" xfId="0" applyFont="1" applyFill="1" applyBorder="1"/>
    <xf numFmtId="0" fontId="14" fillId="8" borderId="2" xfId="0" applyFont="1" applyFill="1" applyBorder="1" applyAlignment="1">
      <alignment horizontal="center"/>
    </xf>
    <xf numFmtId="0" fontId="14" fillId="4" borderId="2" xfId="0" applyFont="1" applyFill="1" applyBorder="1"/>
    <xf numFmtId="0" fontId="14" fillId="3" borderId="2" xfId="0" applyFont="1" applyFill="1" applyBorder="1"/>
    <xf numFmtId="0" fontId="19" fillId="9" borderId="2" xfId="0" applyFont="1" applyFill="1" applyBorder="1"/>
    <xf numFmtId="0" fontId="14" fillId="10" borderId="2" xfId="0" applyFont="1" applyFill="1" applyBorder="1"/>
    <xf numFmtId="0" fontId="14" fillId="11" borderId="2" xfId="0" applyFont="1" applyFill="1" applyBorder="1"/>
    <xf numFmtId="49" fontId="0" fillId="0" borderId="0" xfId="2" applyNumberFormat="1" applyFont="1"/>
    <xf numFmtId="0" fontId="12" fillId="0" borderId="2" xfId="2" applyBorder="1" applyAlignment="1">
      <alignment wrapText="1"/>
    </xf>
    <xf numFmtId="0" fontId="12" fillId="0" borderId="2" xfId="2" applyBorder="1" applyAlignment="1">
      <alignment horizontal="center" wrapText="1"/>
    </xf>
    <xf numFmtId="0" fontId="12" fillId="0" borderId="2" xfId="2" applyBorder="1"/>
    <xf numFmtId="0" fontId="12" fillId="0" borderId="2" xfId="2" applyBorder="1" applyAlignment="1">
      <alignment horizontal="right"/>
    </xf>
    <xf numFmtId="0" fontId="12" fillId="0" borderId="2" xfId="2" applyBorder="1" applyAlignment="1">
      <alignment horizontal="center"/>
    </xf>
    <xf numFmtId="4" fontId="12" fillId="0" borderId="2" xfId="2" applyNumberFormat="1" applyBorder="1"/>
    <xf numFmtId="9" fontId="12" fillId="0" borderId="2" xfId="2" applyNumberFormat="1" applyBorder="1" applyAlignment="1">
      <alignment horizontal="center"/>
    </xf>
    <xf numFmtId="14" fontId="12" fillId="0" borderId="2" xfId="2" applyNumberFormat="1" applyBorder="1"/>
    <xf numFmtId="4" fontId="12" fillId="0" borderId="2" xfId="2" applyNumberFormat="1" applyBorder="1" applyAlignment="1">
      <alignment horizontal="center"/>
    </xf>
    <xf numFmtId="0" fontId="13" fillId="0" borderId="2" xfId="2" applyFont="1" applyBorder="1"/>
    <xf numFmtId="0" fontId="12" fillId="0" borderId="2" xfId="2" applyBorder="1" applyAlignment="1">
      <alignment horizontal="left"/>
    </xf>
    <xf numFmtId="2" fontId="12" fillId="0" borderId="2" xfId="2" applyNumberFormat="1" applyBorder="1"/>
    <xf numFmtId="164" fontId="12" fillId="0" borderId="2" xfId="2" applyNumberFormat="1" applyBorder="1"/>
    <xf numFmtId="0" fontId="22" fillId="0" borderId="2" xfId="2" applyFont="1" applyBorder="1"/>
    <xf numFmtId="4" fontId="12" fillId="0" borderId="0" xfId="2" applyNumberFormat="1"/>
    <xf numFmtId="1" fontId="12" fillId="0" borderId="0" xfId="2" applyNumberFormat="1"/>
    <xf numFmtId="9" fontId="12" fillId="0" borderId="2" xfId="2" applyNumberFormat="1" applyBorder="1"/>
    <xf numFmtId="0" fontId="12" fillId="12" borderId="2" xfId="2" applyFill="1" applyBorder="1" applyAlignment="1">
      <alignment horizontal="center" wrapText="1"/>
    </xf>
    <xf numFmtId="0" fontId="12" fillId="13" borderId="2" xfId="2" applyFill="1" applyBorder="1" applyAlignment="1">
      <alignment horizontal="left"/>
    </xf>
    <xf numFmtId="0" fontId="12" fillId="13" borderId="2" xfId="2" applyFill="1" applyBorder="1" applyAlignment="1">
      <alignment horizontal="right"/>
    </xf>
    <xf numFmtId="0" fontId="12" fillId="13" borderId="2" xfId="2" applyFill="1" applyBorder="1" applyAlignment="1">
      <alignment horizontal="center"/>
    </xf>
    <xf numFmtId="4" fontId="12" fillId="13" borderId="2" xfId="2" applyNumberFormat="1" applyFill="1" applyBorder="1"/>
    <xf numFmtId="9" fontId="12" fillId="13" borderId="2" xfId="2" applyNumberFormat="1" applyFill="1" applyBorder="1" applyAlignment="1">
      <alignment horizontal="center"/>
    </xf>
    <xf numFmtId="2" fontId="12" fillId="13" borderId="2" xfId="2" applyNumberFormat="1" applyFill="1" applyBorder="1"/>
    <xf numFmtId="14" fontId="12" fillId="13" borderId="2" xfId="2" applyNumberFormat="1" applyFill="1" applyBorder="1"/>
    <xf numFmtId="4" fontId="12" fillId="13" borderId="2" xfId="2" applyNumberFormat="1" applyFill="1" applyBorder="1" applyAlignment="1">
      <alignment horizontal="center"/>
    </xf>
    <xf numFmtId="0" fontId="12" fillId="13" borderId="2" xfId="2" applyFill="1" applyBorder="1"/>
    <xf numFmtId="164" fontId="12" fillId="13" borderId="2" xfId="2" applyNumberFormat="1" applyFill="1" applyBorder="1"/>
    <xf numFmtId="0" fontId="22" fillId="0" borderId="2" xfId="2" applyFont="1" applyBorder="1" applyAlignment="1">
      <alignment horizontal="left"/>
    </xf>
    <xf numFmtId="0" fontId="22" fillId="0" borderId="2" xfId="2" applyFont="1" applyBorder="1" applyAlignment="1">
      <alignment horizontal="right"/>
    </xf>
    <xf numFmtId="0" fontId="22" fillId="0" borderId="2" xfId="2" applyFont="1" applyBorder="1" applyAlignment="1">
      <alignment horizontal="center"/>
    </xf>
    <xf numFmtId="4" fontId="22" fillId="0" borderId="2" xfId="2" applyNumberFormat="1" applyFont="1" applyBorder="1"/>
    <xf numFmtId="9" fontId="22" fillId="0" borderId="2" xfId="2" applyNumberFormat="1" applyFont="1" applyBorder="1" applyAlignment="1">
      <alignment horizontal="center"/>
    </xf>
    <xf numFmtId="2" fontId="22" fillId="0" borderId="2" xfId="2" applyNumberFormat="1" applyFont="1" applyBorder="1"/>
    <xf numFmtId="14" fontId="22" fillId="0" borderId="2" xfId="2" applyNumberFormat="1" applyFont="1" applyBorder="1"/>
    <xf numFmtId="4" fontId="22" fillId="0" borderId="2" xfId="2" applyNumberFormat="1" applyFont="1" applyBorder="1" applyAlignment="1">
      <alignment horizontal="center"/>
    </xf>
    <xf numFmtId="164" fontId="22" fillId="0" borderId="2" xfId="2" applyNumberFormat="1" applyFont="1" applyBorder="1"/>
    <xf numFmtId="0" fontId="20" fillId="15" borderId="2" xfId="2" applyFont="1" applyFill="1" applyBorder="1" applyAlignment="1">
      <alignment horizontal="left"/>
    </xf>
    <xf numFmtId="0" fontId="20" fillId="15" borderId="2" xfId="2" applyFont="1" applyFill="1" applyBorder="1" applyAlignment="1">
      <alignment horizontal="right"/>
    </xf>
    <xf numFmtId="0" fontId="20" fillId="15" borderId="2" xfId="2" applyFont="1" applyFill="1" applyBorder="1" applyAlignment="1">
      <alignment horizontal="center"/>
    </xf>
    <xf numFmtId="4" fontId="20" fillId="15" borderId="2" xfId="2" applyNumberFormat="1" applyFont="1" applyFill="1" applyBorder="1"/>
    <xf numFmtId="9" fontId="20" fillId="15" borderId="2" xfId="2" applyNumberFormat="1" applyFont="1" applyFill="1" applyBorder="1" applyAlignment="1">
      <alignment horizontal="center"/>
    </xf>
    <xf numFmtId="2" fontId="20" fillId="15" borderId="2" xfId="2" applyNumberFormat="1" applyFont="1" applyFill="1" applyBorder="1"/>
    <xf numFmtId="14" fontId="20" fillId="15" borderId="2" xfId="2" applyNumberFormat="1" applyFont="1" applyFill="1" applyBorder="1"/>
    <xf numFmtId="4" fontId="20" fillId="15" borderId="2" xfId="2" applyNumberFormat="1" applyFont="1" applyFill="1" applyBorder="1" applyAlignment="1">
      <alignment horizontal="center"/>
    </xf>
    <xf numFmtId="0" fontId="20" fillId="15" borderId="2" xfId="2" applyFont="1" applyFill="1" applyBorder="1"/>
    <xf numFmtId="164" fontId="20" fillId="15" borderId="2" xfId="2" applyNumberFormat="1" applyFont="1" applyFill="1" applyBorder="1"/>
    <xf numFmtId="0" fontId="12" fillId="17" borderId="2" xfId="2" applyFill="1" applyBorder="1" applyAlignment="1">
      <alignment horizontal="left"/>
    </xf>
    <xf numFmtId="0" fontId="12" fillId="17" borderId="2" xfId="2" applyFill="1" applyBorder="1" applyAlignment="1">
      <alignment horizontal="center"/>
    </xf>
    <xf numFmtId="4" fontId="12" fillId="17" borderId="2" xfId="2" applyNumberFormat="1" applyFill="1" applyBorder="1"/>
    <xf numFmtId="9" fontId="12" fillId="17" borderId="2" xfId="2" applyNumberFormat="1" applyFill="1" applyBorder="1" applyAlignment="1">
      <alignment horizontal="center"/>
    </xf>
    <xf numFmtId="2" fontId="12" fillId="17" borderId="2" xfId="2" applyNumberFormat="1" applyFill="1" applyBorder="1"/>
    <xf numFmtId="14" fontId="12" fillId="17" borderId="2" xfId="2" applyNumberFormat="1" applyFill="1" applyBorder="1"/>
    <xf numFmtId="4" fontId="12" fillId="17" borderId="2" xfId="2" applyNumberFormat="1" applyFill="1" applyBorder="1" applyAlignment="1">
      <alignment horizontal="center"/>
    </xf>
    <xf numFmtId="0" fontId="12" fillId="17" borderId="2" xfId="2" applyFill="1" applyBorder="1"/>
    <xf numFmtId="164" fontId="12" fillId="17" borderId="2" xfId="2" applyNumberFormat="1" applyFill="1" applyBorder="1"/>
    <xf numFmtId="0" fontId="12" fillId="13" borderId="0" xfId="2" applyFill="1"/>
    <xf numFmtId="0" fontId="12" fillId="18" borderId="0" xfId="2" applyFill="1"/>
    <xf numFmtId="0" fontId="12" fillId="13" borderId="0" xfId="2" applyFill="1" applyAlignment="1">
      <alignment horizontal="right"/>
    </xf>
    <xf numFmtId="0" fontId="12" fillId="13" borderId="0" xfId="2" applyFill="1" applyAlignment="1">
      <alignment horizontal="center"/>
    </xf>
    <xf numFmtId="0" fontId="12" fillId="19" borderId="0" xfId="2" applyFill="1"/>
    <xf numFmtId="8" fontId="0" fillId="20" borderId="0" xfId="3" applyNumberFormat="1" applyFont="1" applyFill="1"/>
    <xf numFmtId="43" fontId="0" fillId="19" borderId="0" xfId="3" applyFont="1" applyFill="1"/>
    <xf numFmtId="43" fontId="0" fillId="0" borderId="0" xfId="3" applyFont="1"/>
    <xf numFmtId="0" fontId="12" fillId="21" borderId="0" xfId="2" applyFill="1"/>
    <xf numFmtId="0" fontId="12" fillId="22" borderId="0" xfId="2" applyFill="1"/>
    <xf numFmtId="8" fontId="0" fillId="21" borderId="0" xfId="3" applyNumberFormat="1" applyFont="1" applyFill="1"/>
    <xf numFmtId="43" fontId="0" fillId="21" borderId="0" xfId="3" applyFont="1" applyFill="1"/>
    <xf numFmtId="0" fontId="12" fillId="23" borderId="0" xfId="2" applyFill="1"/>
    <xf numFmtId="0" fontId="12" fillId="24" borderId="0" xfId="2" applyFill="1"/>
    <xf numFmtId="0" fontId="12" fillId="14" borderId="0" xfId="2" applyFill="1"/>
    <xf numFmtId="0" fontId="12" fillId="25" borderId="0" xfId="2" applyFill="1"/>
    <xf numFmtId="0" fontId="12" fillId="26" borderId="0" xfId="2" applyFill="1"/>
    <xf numFmtId="0" fontId="12" fillId="27" borderId="0" xfId="2" applyFill="1"/>
    <xf numFmtId="0" fontId="12" fillId="28" borderId="0" xfId="2" applyFill="1"/>
    <xf numFmtId="0" fontId="12" fillId="10" borderId="0" xfId="2" applyFill="1"/>
    <xf numFmtId="0" fontId="12" fillId="29" borderId="0" xfId="2" applyFill="1"/>
    <xf numFmtId="0" fontId="12" fillId="30" borderId="0" xfId="2" applyFill="1"/>
    <xf numFmtId="0" fontId="12" fillId="17" borderId="0" xfId="2" applyFill="1"/>
    <xf numFmtId="0" fontId="12" fillId="31" borderId="0" xfId="2" applyFill="1"/>
    <xf numFmtId="0" fontId="12" fillId="12" borderId="0" xfId="2" applyFill="1"/>
    <xf numFmtId="0" fontId="12" fillId="32" borderId="0" xfId="2" applyFill="1"/>
    <xf numFmtId="0" fontId="12" fillId="16" borderId="0" xfId="2" applyFill="1"/>
    <xf numFmtId="0" fontId="20" fillId="15" borderId="0" xfId="2" applyFont="1" applyFill="1"/>
    <xf numFmtId="0" fontId="11" fillId="0" borderId="2" xfId="2" applyFont="1" applyBorder="1" applyAlignment="1">
      <alignment horizontal="left"/>
    </xf>
    <xf numFmtId="0" fontId="10" fillId="0" borderId="2" xfId="2" applyFont="1" applyBorder="1" applyAlignment="1">
      <alignment horizontal="right"/>
    </xf>
    <xf numFmtId="0" fontId="10" fillId="17" borderId="2" xfId="2" applyFont="1" applyFill="1" applyBorder="1" applyAlignment="1">
      <alignment horizontal="right"/>
    </xf>
    <xf numFmtId="0" fontId="21" fillId="0" borderId="2" xfId="0" applyFont="1" applyBorder="1"/>
    <xf numFmtId="0" fontId="14" fillId="0" borderId="0" xfId="4"/>
    <xf numFmtId="0" fontId="14" fillId="0" borderId="2" xfId="4" applyBorder="1" applyAlignment="1">
      <alignment horizontal="center" vertical="center"/>
    </xf>
    <xf numFmtId="0" fontId="14" fillId="0" borderId="2" xfId="4" applyBorder="1" applyAlignment="1">
      <alignment horizontal="center" vertical="center" wrapText="1"/>
    </xf>
    <xf numFmtId="0" fontId="14" fillId="0" borderId="2" xfId="4" applyBorder="1" applyAlignment="1">
      <alignment horizontal="left"/>
    </xf>
    <xf numFmtId="0" fontId="14" fillId="0" borderId="2" xfId="4" applyBorder="1"/>
    <xf numFmtId="14" fontId="14" fillId="0" borderId="2" xfId="4" applyNumberFormat="1" applyBorder="1"/>
    <xf numFmtId="0" fontId="14" fillId="0" borderId="2" xfId="4" applyBorder="1" applyAlignment="1">
      <alignment horizontal="right"/>
    </xf>
    <xf numFmtId="43" fontId="14" fillId="0" borderId="2" xfId="4" applyNumberFormat="1" applyBorder="1"/>
    <xf numFmtId="43" fontId="14" fillId="0" borderId="2" xfId="1" applyFont="1" applyBorder="1"/>
    <xf numFmtId="4" fontId="9" fillId="0" borderId="2" xfId="2" applyNumberFormat="1" applyFont="1" applyBorder="1" applyAlignment="1">
      <alignment horizontal="center"/>
    </xf>
    <xf numFmtId="0" fontId="9" fillId="0" borderId="2" xfId="2" applyFont="1" applyBorder="1" applyAlignment="1">
      <alignment horizontal="center"/>
    </xf>
    <xf numFmtId="16" fontId="9" fillId="0" borderId="2" xfId="2" applyNumberFormat="1" applyFont="1" applyBorder="1" applyAlignment="1">
      <alignment horizontal="right"/>
    </xf>
    <xf numFmtId="0" fontId="14" fillId="33" borderId="2" xfId="0" applyFont="1" applyFill="1" applyBorder="1"/>
    <xf numFmtId="0" fontId="8" fillId="0" borderId="2" xfId="2" applyFont="1" applyBorder="1" applyAlignment="1">
      <alignment horizontal="right"/>
    </xf>
    <xf numFmtId="0" fontId="8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right"/>
    </xf>
    <xf numFmtId="0" fontId="6" fillId="0" borderId="2" xfId="2" applyFont="1" applyBorder="1" applyAlignment="1">
      <alignment horizontal="left"/>
    </xf>
    <xf numFmtId="0" fontId="6" fillId="0" borderId="2" xfId="2" applyFont="1" applyBorder="1" applyAlignment="1">
      <alignment horizontal="center"/>
    </xf>
    <xf numFmtId="4" fontId="6" fillId="0" borderId="2" xfId="2" applyNumberFormat="1" applyFont="1" applyBorder="1" applyAlignment="1">
      <alignment horizontal="center"/>
    </xf>
    <xf numFmtId="10" fontId="14" fillId="0" borderId="0" xfId="0" applyNumberFormat="1" applyFont="1"/>
    <xf numFmtId="0" fontId="14" fillId="0" borderId="7" xfId="0" applyFont="1" applyBorder="1"/>
    <xf numFmtId="0" fontId="14" fillId="8" borderId="0" xfId="0" applyFont="1" applyFill="1"/>
    <xf numFmtId="0" fontId="5" fillId="0" borderId="2" xfId="2" applyFont="1" applyBorder="1" applyAlignment="1">
      <alignment horizontal="center"/>
    </xf>
    <xf numFmtId="0" fontId="5" fillId="0" borderId="2" xfId="2" applyFont="1" applyBorder="1"/>
    <xf numFmtId="4" fontId="5" fillId="0" borderId="2" xfId="2" applyNumberFormat="1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2" xfId="2" applyFont="1" applyBorder="1" applyAlignment="1">
      <alignment horizontal="left"/>
    </xf>
    <xf numFmtId="0" fontId="8" fillId="0" borderId="2" xfId="2" applyFont="1" applyBorder="1" applyAlignment="1">
      <alignment horizontal="left"/>
    </xf>
    <xf numFmtId="14" fontId="3" fillId="0" borderId="2" xfId="2" applyNumberFormat="1" applyFont="1" applyBorder="1"/>
    <xf numFmtId="49" fontId="24" fillId="2" borderId="0" xfId="0" applyNumberFormat="1" applyFont="1" applyFill="1" applyAlignment="1">
      <alignment horizontal="center"/>
    </xf>
    <xf numFmtId="49" fontId="14" fillId="0" borderId="0" xfId="0" applyNumberFormat="1" applyFont="1" applyAlignment="1">
      <alignment horizontal="center"/>
    </xf>
    <xf numFmtId="4" fontId="14" fillId="0" borderId="0" xfId="0" applyNumberFormat="1" applyFont="1"/>
    <xf numFmtId="0" fontId="15" fillId="0" borderId="0" xfId="0" applyFont="1" applyAlignment="1">
      <alignment horizontal="right"/>
    </xf>
    <xf numFmtId="4" fontId="0" fillId="0" borderId="0" xfId="0" applyNumberFormat="1"/>
    <xf numFmtId="4" fontId="0" fillId="3" borderId="0" xfId="0" applyNumberFormat="1" applyFill="1"/>
    <xf numFmtId="4" fontId="14" fillId="3" borderId="1" xfId="0" applyNumberFormat="1" applyFont="1" applyFill="1" applyBorder="1"/>
    <xf numFmtId="0" fontId="25" fillId="34" borderId="0" xfId="0" applyFont="1" applyFill="1" applyAlignment="1">
      <alignment horizontal="center"/>
    </xf>
    <xf numFmtId="4" fontId="14" fillId="3" borderId="0" xfId="0" applyNumberFormat="1" applyFont="1" applyFill="1"/>
    <xf numFmtId="0" fontId="14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8" fontId="14" fillId="0" borderId="8" xfId="0" applyNumberFormat="1" applyFont="1" applyBorder="1"/>
    <xf numFmtId="8" fontId="14" fillId="0" borderId="9" xfId="0" applyNumberFormat="1" applyFont="1" applyBorder="1"/>
    <xf numFmtId="8" fontId="14" fillId="0" borderId="0" xfId="0" applyNumberFormat="1" applyFont="1"/>
    <xf numFmtId="43" fontId="14" fillId="0" borderId="0" xfId="1" applyFont="1"/>
    <xf numFmtId="0" fontId="25" fillId="0" borderId="3" xfId="0" applyFont="1" applyBorder="1"/>
    <xf numFmtId="0" fontId="25" fillId="0" borderId="3" xfId="0" applyFont="1" applyBorder="1" applyAlignment="1">
      <alignment horizontal="center"/>
    </xf>
    <xf numFmtId="43" fontId="25" fillId="0" borderId="3" xfId="1" applyFont="1" applyBorder="1" applyAlignment="1">
      <alignment horizontal="center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left"/>
    </xf>
    <xf numFmtId="4" fontId="25" fillId="35" borderId="0" xfId="0" applyNumberFormat="1" applyFont="1" applyFill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3" fontId="14" fillId="4" borderId="3" xfId="1" applyFont="1" applyFill="1" applyBorder="1"/>
    <xf numFmtId="0" fontId="25" fillId="0" borderId="0" xfId="0" applyFont="1" applyAlignment="1">
      <alignment horizontal="right"/>
    </xf>
    <xf numFmtId="43" fontId="14" fillId="0" borderId="10" xfId="1" applyFont="1" applyBorder="1"/>
    <xf numFmtId="49" fontId="0" fillId="5" borderId="0" xfId="0" applyNumberFormat="1" applyFill="1" applyAlignment="1">
      <alignment horizontal="left"/>
    </xf>
    <xf numFmtId="0" fontId="14" fillId="3" borderId="0" xfId="0" applyFont="1" applyFill="1"/>
    <xf numFmtId="43" fontId="14" fillId="3" borderId="0" xfId="1" applyFont="1" applyFill="1"/>
    <xf numFmtId="0" fontId="0" fillId="3" borderId="0" xfId="0" applyFill="1"/>
    <xf numFmtId="43" fontId="14" fillId="3" borderId="0" xfId="1" applyFont="1" applyFill="1" applyBorder="1"/>
    <xf numFmtId="49" fontId="14" fillId="0" borderId="0" xfId="0" applyNumberFormat="1" applyFont="1" applyAlignment="1">
      <alignment horizontal="left"/>
    </xf>
    <xf numFmtId="43" fontId="14" fillId="0" borderId="11" xfId="1" applyFont="1" applyBorder="1"/>
    <xf numFmtId="43" fontId="25" fillId="0" borderId="0" xfId="1" applyFont="1"/>
    <xf numFmtId="43" fontId="14" fillId="0" borderId="0" xfId="1" applyFont="1" applyFill="1" applyBorder="1"/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1" applyNumberFormat="1" applyFont="1"/>
    <xf numFmtId="4" fontId="25" fillId="0" borderId="3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3" fontId="14" fillId="0" borderId="0" xfId="1" applyFont="1" applyBorder="1"/>
    <xf numFmtId="43" fontId="0" fillId="0" borderId="0" xfId="1" applyFont="1" applyFill="1"/>
    <xf numFmtId="43" fontId="25" fillId="0" borderId="12" xfId="1" applyFont="1" applyBorder="1"/>
    <xf numFmtId="0" fontId="25" fillId="0" borderId="3" xfId="0" applyFont="1" applyBorder="1" applyAlignment="1">
      <alignment horizontal="left"/>
    </xf>
    <xf numFmtId="49" fontId="15" fillId="0" borderId="0" xfId="0" applyNumberFormat="1" applyFont="1" applyAlignment="1">
      <alignment horizontal="left"/>
    </xf>
    <xf numFmtId="165" fontId="14" fillId="3" borderId="0" xfId="0" applyNumberFormat="1" applyFont="1" applyFill="1" applyAlignment="1">
      <alignment horizontal="left"/>
    </xf>
    <xf numFmtId="43" fontId="14" fillId="0" borderId="12" xfId="1" applyBorder="1" applyAlignment="1">
      <alignment horizontal="center"/>
    </xf>
    <xf numFmtId="8" fontId="14" fillId="0" borderId="2" xfId="0" applyNumberFormat="1" applyFont="1" applyBorder="1"/>
    <xf numFmtId="0" fontId="0" fillId="0" borderId="2" xfId="0" applyBorder="1"/>
    <xf numFmtId="8" fontId="14" fillId="0" borderId="13" xfId="0" applyNumberFormat="1" applyFont="1" applyBorder="1"/>
    <xf numFmtId="0" fontId="0" fillId="34" borderId="0" xfId="0" applyFill="1"/>
    <xf numFmtId="43" fontId="14" fillId="0" borderId="14" xfId="1" applyFont="1" applyFill="1" applyBorder="1"/>
    <xf numFmtId="43" fontId="0" fillId="0" borderId="15" xfId="0" applyNumberFormat="1" applyBorder="1"/>
    <xf numFmtId="0" fontId="0" fillId="6" borderId="0" xfId="0" applyFill="1"/>
    <xf numFmtId="0" fontId="19" fillId="0" borderId="2" xfId="0" applyFont="1" applyBorder="1"/>
    <xf numFmtId="0" fontId="14" fillId="36" borderId="2" xfId="0" applyFont="1" applyFill="1" applyBorder="1"/>
    <xf numFmtId="0" fontId="18" fillId="36" borderId="2" xfId="0" applyFont="1" applyFill="1" applyBorder="1"/>
    <xf numFmtId="0" fontId="14" fillId="19" borderId="0" xfId="0" applyFont="1" applyFill="1"/>
    <xf numFmtId="0" fontId="14" fillId="11" borderId="0" xfId="0" applyFont="1" applyFill="1"/>
    <xf numFmtId="4" fontId="2" fillId="0" borderId="2" xfId="2" applyNumberFormat="1" applyFont="1" applyBorder="1"/>
    <xf numFmtId="1" fontId="0" fillId="3" borderId="0" xfId="0" applyNumberFormat="1" applyFill="1" applyAlignment="1">
      <alignment horizontal="left"/>
    </xf>
    <xf numFmtId="43" fontId="14" fillId="0" borderId="0" xfId="1" applyFont="1" applyFill="1" applyAlignment="1">
      <alignment horizontal="right"/>
    </xf>
    <xf numFmtId="43" fontId="14" fillId="0" borderId="0" xfId="1" applyFont="1" applyAlignment="1">
      <alignment horizontal="right"/>
    </xf>
    <xf numFmtId="0" fontId="1" fillId="0" borderId="2" xfId="2" applyFont="1" applyBorder="1" applyAlignment="1">
      <alignment horizontal="left"/>
    </xf>
    <xf numFmtId="0" fontId="0" fillId="37" borderId="0" xfId="0" applyFill="1"/>
    <xf numFmtId="43" fontId="0" fillId="0" borderId="0" xfId="1" applyFont="1" applyBorder="1"/>
    <xf numFmtId="43" fontId="0" fillId="0" borderId="0" xfId="1" applyFont="1" applyFill="1" applyBorder="1"/>
    <xf numFmtId="8" fontId="14" fillId="0" borderId="2" xfId="5" applyNumberFormat="1" applyFont="1" applyFill="1" applyBorder="1"/>
    <xf numFmtId="49" fontId="27" fillId="5" borderId="0" xfId="0" applyNumberFormat="1" applyFont="1" applyFill="1" applyAlignment="1">
      <alignment horizontal="left"/>
    </xf>
    <xf numFmtId="49" fontId="0" fillId="2" borderId="0" xfId="0" applyNumberFormat="1" applyFill="1"/>
    <xf numFmtId="165" fontId="14" fillId="0" borderId="0" xfId="0" applyNumberFormat="1" applyFont="1" applyAlignment="1">
      <alignment horizontal="left"/>
    </xf>
    <xf numFmtId="43" fontId="14" fillId="0" borderId="1" xfId="1" applyBorder="1" applyAlignment="1">
      <alignment horizontal="center"/>
    </xf>
  </cellXfs>
  <cellStyles count="6">
    <cellStyle name="Comma" xfId="1" builtinId="3"/>
    <cellStyle name="Comma 2" xfId="3" xr:uid="{35ADA17D-5D33-4102-BE1A-B74EA3F5B486}"/>
    <cellStyle name="Currency" xfId="5" builtinId="4"/>
    <cellStyle name="Normal" xfId="0" builtinId="0" customBuiltin="1"/>
    <cellStyle name="Normal 2" xfId="4" xr:uid="{9C59E246-4EDE-4446-8C39-FC5B2325B70A}"/>
    <cellStyle name="Normal 3" xfId="2" xr:uid="{78CC9712-A3AE-47D0-B744-EE635A57944A}"/>
  </cellStyles>
  <dxfs count="0"/>
  <tableStyles count="0" defaultTableStyle="TableStyleMedium2" defaultPivotStyle="PivotStyleLight16"/>
  <colors>
    <mruColors>
      <color rgb="FFFABF8F"/>
      <color rgb="FFFFFFCC"/>
      <color rgb="FF9BBB59"/>
      <color rgb="FFC4BD97"/>
      <color rgb="FFDA9694"/>
      <color rgb="FFCCC0DA"/>
      <color rgb="FFDAEEF3"/>
      <color rgb="FF92CDDC"/>
      <color rgb="FFF2DCDB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48EB-C70A-45E9-9B5B-4B300715AC93}">
  <sheetPr>
    <pageSetUpPr fitToPage="1"/>
  </sheetPr>
  <dimension ref="A1:E113"/>
  <sheetViews>
    <sheetView topLeftCell="A37" zoomScaleNormal="100" workbookViewId="0">
      <selection activeCell="A114" sqref="A114:E244"/>
    </sheetView>
  </sheetViews>
  <sheetFormatPr defaultColWidth="9.140625" defaultRowHeight="12.75" x14ac:dyDescent="0.2"/>
  <cols>
    <col min="1" max="1" width="22.28515625" style="1" bestFit="1" customWidth="1"/>
    <col min="2" max="2" width="39" style="1" bestFit="1" customWidth="1"/>
    <col min="3" max="3" width="32.28515625" style="1" bestFit="1" customWidth="1"/>
    <col min="4" max="4" width="11.28515625" style="8" bestFit="1" customWidth="1"/>
    <col min="5" max="5" width="13.140625" style="1" bestFit="1" customWidth="1"/>
    <col min="6" max="16384" width="9.140625" style="1"/>
  </cols>
  <sheetData>
    <row r="1" spans="1:4" ht="20.25" x14ac:dyDescent="0.3">
      <c r="B1" s="154" t="s">
        <v>214</v>
      </c>
      <c r="C1" s="155"/>
      <c r="D1" s="156"/>
    </row>
    <row r="2" spans="1:4" ht="15.75" x14ac:dyDescent="0.25">
      <c r="B2" s="157"/>
      <c r="C2" s="2"/>
      <c r="D2" s="156"/>
    </row>
    <row r="3" spans="1:4" ht="15.75" x14ac:dyDescent="0.25">
      <c r="A3" s="3" t="s">
        <v>131</v>
      </c>
      <c r="B3" s="157"/>
      <c r="C3" s="2"/>
      <c r="D3" s="1"/>
    </row>
    <row r="4" spans="1:4" x14ac:dyDescent="0.2">
      <c r="B4" t="s">
        <v>132</v>
      </c>
      <c r="C4" s="159">
        <v>220640.92</v>
      </c>
      <c r="D4" s="1"/>
    </row>
    <row r="5" spans="1:4" x14ac:dyDescent="0.2">
      <c r="B5" t="s">
        <v>133</v>
      </c>
      <c r="C5" s="159">
        <v>284285.37</v>
      </c>
      <c r="D5" s="1"/>
    </row>
    <row r="6" spans="1:4" x14ac:dyDescent="0.2">
      <c r="B6" s="1" t="s">
        <v>134</v>
      </c>
      <c r="C6" s="159">
        <v>553740.24</v>
      </c>
      <c r="D6" s="1"/>
    </row>
    <row r="7" spans="1:4" ht="13.5" thickBot="1" x14ac:dyDescent="0.25">
      <c r="B7" s="1" t="s">
        <v>135</v>
      </c>
      <c r="C7" s="160">
        <v>40</v>
      </c>
      <c r="D7" s="1"/>
    </row>
    <row r="8" spans="1:4" x14ac:dyDescent="0.2">
      <c r="B8" s="161" t="s">
        <v>136</v>
      </c>
      <c r="C8" s="162">
        <f>SUM(C4:C7)</f>
        <v>1058706.53</v>
      </c>
      <c r="D8" s="1"/>
    </row>
    <row r="9" spans="1:4" x14ac:dyDescent="0.2">
      <c r="A9" s="163"/>
      <c r="C9" s="164"/>
      <c r="D9" s="1"/>
    </row>
    <row r="10" spans="1:4" x14ac:dyDescent="0.2">
      <c r="A10" s="163"/>
      <c r="B10" s="1" t="s">
        <v>137</v>
      </c>
      <c r="D10" s="1"/>
    </row>
    <row r="11" spans="1:4" x14ac:dyDescent="0.2">
      <c r="A11" s="163"/>
      <c r="B11" s="4" t="s">
        <v>138</v>
      </c>
      <c r="C11" s="4" t="s">
        <v>0</v>
      </c>
      <c r="D11" s="1"/>
    </row>
    <row r="12" spans="1:4" x14ac:dyDescent="0.2">
      <c r="A12" s="163"/>
      <c r="B12" s="5" t="s">
        <v>139</v>
      </c>
      <c r="C12" s="222">
        <v>94347.51</v>
      </c>
      <c r="D12" s="1"/>
    </row>
    <row r="13" spans="1:4" ht="13.5" thickBot="1" x14ac:dyDescent="0.25">
      <c r="A13" s="163"/>
      <c r="B13" s="5" t="s">
        <v>140</v>
      </c>
      <c r="C13" s="165">
        <v>27920.19</v>
      </c>
      <c r="D13" s="1"/>
    </row>
    <row r="14" spans="1:4" x14ac:dyDescent="0.2">
      <c r="A14" s="163"/>
      <c r="B14" s="6" t="s">
        <v>141</v>
      </c>
      <c r="C14" s="166">
        <f>SUM(C12:C13)</f>
        <v>122267.7</v>
      </c>
      <c r="D14" s="1"/>
    </row>
    <row r="15" spans="1:4" x14ac:dyDescent="0.2">
      <c r="B15" s="7"/>
      <c r="C15" s="167"/>
      <c r="D15" s="1" t="s">
        <v>62</v>
      </c>
    </row>
    <row r="16" spans="1:4" x14ac:dyDescent="0.2">
      <c r="B16" s="1" t="s">
        <v>169</v>
      </c>
      <c r="D16" s="1"/>
    </row>
    <row r="17" spans="1:5" x14ac:dyDescent="0.2">
      <c r="B17" s="4" t="s">
        <v>138</v>
      </c>
      <c r="C17" s="4" t="s">
        <v>0</v>
      </c>
      <c r="D17" s="1"/>
      <c r="E17"/>
    </row>
    <row r="18" spans="1:5" x14ac:dyDescent="0.2">
      <c r="B18" s="5" t="s">
        <v>170</v>
      </c>
      <c r="C18" s="202">
        <v>208465.17</v>
      </c>
      <c r="D18" s="1"/>
    </row>
    <row r="19" spans="1:5" x14ac:dyDescent="0.2">
      <c r="B19" s="203" t="s">
        <v>171</v>
      </c>
      <c r="C19" s="202">
        <v>-26920.17</v>
      </c>
      <c r="D19" s="1"/>
    </row>
    <row r="20" spans="1:5" x14ac:dyDescent="0.2">
      <c r="B20" s="5" t="s">
        <v>172</v>
      </c>
      <c r="C20" s="202">
        <v>35135.19</v>
      </c>
      <c r="D20" s="1"/>
      <c r="E20" t="s">
        <v>62</v>
      </c>
    </row>
    <row r="21" spans="1:5" ht="13.5" thickBot="1" x14ac:dyDescent="0.25">
      <c r="B21" s="5" t="s">
        <v>173</v>
      </c>
      <c r="C21" s="165">
        <v>124543.2</v>
      </c>
      <c r="D21" s="1"/>
    </row>
    <row r="22" spans="1:5" x14ac:dyDescent="0.2">
      <c r="B22" s="5"/>
      <c r="C22" s="204">
        <f>SUM(C18:C21)</f>
        <v>341223.39</v>
      </c>
      <c r="D22" s="1"/>
    </row>
    <row r="23" spans="1:5" x14ac:dyDescent="0.2">
      <c r="C23" s="167"/>
      <c r="D23" s="1"/>
    </row>
    <row r="24" spans="1:5" ht="15.75" x14ac:dyDescent="0.25">
      <c r="A24" s="2" t="s">
        <v>142</v>
      </c>
      <c r="C24" s="164"/>
      <c r="D24" s="168"/>
    </row>
    <row r="25" spans="1:5" x14ac:dyDescent="0.2">
      <c r="A25" s="169" t="s">
        <v>143</v>
      </c>
      <c r="B25" s="170" t="s">
        <v>144</v>
      </c>
      <c r="C25" s="170" t="s">
        <v>145</v>
      </c>
      <c r="D25" s="171" t="s">
        <v>146</v>
      </c>
    </row>
    <row r="26" spans="1:5" x14ac:dyDescent="0.2">
      <c r="A26" s="172" t="s">
        <v>147</v>
      </c>
      <c r="B26" s="173">
        <v>46081</v>
      </c>
      <c r="C26" s="173"/>
      <c r="D26" s="174"/>
    </row>
    <row r="27" spans="1:5" x14ac:dyDescent="0.2">
      <c r="A27" s="172">
        <v>9480</v>
      </c>
      <c r="B27" s="173" t="s">
        <v>167</v>
      </c>
      <c r="C27" s="173" t="s">
        <v>215</v>
      </c>
      <c r="D27" s="174">
        <v>2415</v>
      </c>
    </row>
    <row r="28" spans="1:5" x14ac:dyDescent="0.2">
      <c r="A28" s="194">
        <v>9480</v>
      </c>
      <c r="B28" s="175" t="s">
        <v>167</v>
      </c>
      <c r="C28" s="175" t="s">
        <v>215</v>
      </c>
      <c r="D28" s="158">
        <v>31796.83</v>
      </c>
    </row>
    <row r="29" spans="1:5" x14ac:dyDescent="0.2">
      <c r="A29" s="163">
        <v>9481</v>
      </c>
      <c r="B29" t="s">
        <v>216</v>
      </c>
      <c r="C29" t="s">
        <v>184</v>
      </c>
      <c r="D29" s="15">
        <v>23.52</v>
      </c>
    </row>
    <row r="30" spans="1:5" x14ac:dyDescent="0.2">
      <c r="A30" s="177">
        <v>9482</v>
      </c>
      <c r="B30" t="s">
        <v>217</v>
      </c>
      <c r="C30" t="s">
        <v>218</v>
      </c>
      <c r="D30" s="189">
        <v>4068.98</v>
      </c>
    </row>
    <row r="31" spans="1:5" x14ac:dyDescent="0.2">
      <c r="A31" s="177">
        <v>9483</v>
      </c>
      <c r="B31" t="s">
        <v>198</v>
      </c>
      <c r="C31" t="s">
        <v>219</v>
      </c>
      <c r="D31" s="189">
        <v>1150</v>
      </c>
    </row>
    <row r="32" spans="1:5" x14ac:dyDescent="0.2">
      <c r="A32" s="177">
        <v>9484</v>
      </c>
      <c r="B32" t="s">
        <v>220</v>
      </c>
      <c r="C32" t="s">
        <v>221</v>
      </c>
      <c r="D32" s="189">
        <v>1116</v>
      </c>
    </row>
    <row r="33" spans="1:4" x14ac:dyDescent="0.2">
      <c r="A33" s="177">
        <v>9485</v>
      </c>
      <c r="B33" t="s">
        <v>148</v>
      </c>
      <c r="C33" t="s">
        <v>199</v>
      </c>
      <c r="D33" s="189">
        <v>221.05</v>
      </c>
    </row>
    <row r="34" spans="1:4" x14ac:dyDescent="0.2">
      <c r="A34" s="177">
        <v>9486</v>
      </c>
      <c r="B34" t="s">
        <v>207</v>
      </c>
      <c r="C34" t="s">
        <v>222</v>
      </c>
      <c r="D34" s="189">
        <v>108</v>
      </c>
    </row>
    <row r="35" spans="1:4" x14ac:dyDescent="0.2">
      <c r="A35" s="177">
        <v>9487</v>
      </c>
      <c r="B35" t="s">
        <v>223</v>
      </c>
      <c r="C35" t="s">
        <v>224</v>
      </c>
      <c r="D35" s="189">
        <v>65.650000000000006</v>
      </c>
    </row>
    <row r="36" spans="1:4" x14ac:dyDescent="0.2">
      <c r="A36" s="177">
        <v>9488</v>
      </c>
      <c r="B36" t="s">
        <v>225</v>
      </c>
      <c r="C36" t="s">
        <v>226</v>
      </c>
      <c r="D36" s="189">
        <v>24201.5</v>
      </c>
    </row>
    <row r="37" spans="1:4" x14ac:dyDescent="0.2">
      <c r="A37" s="177">
        <v>9489</v>
      </c>
      <c r="B37" t="s">
        <v>227</v>
      </c>
      <c r="C37" t="s">
        <v>179</v>
      </c>
      <c r="D37" s="189">
        <v>164.58</v>
      </c>
    </row>
    <row r="38" spans="1:4" x14ac:dyDescent="0.2">
      <c r="A38" s="177">
        <v>9490</v>
      </c>
      <c r="B38" t="s">
        <v>149</v>
      </c>
      <c r="C38" t="s">
        <v>150</v>
      </c>
      <c r="D38" s="189">
        <v>68.77</v>
      </c>
    </row>
    <row r="39" spans="1:4" x14ac:dyDescent="0.2">
      <c r="A39" s="177">
        <v>9491</v>
      </c>
      <c r="B39" t="s">
        <v>174</v>
      </c>
      <c r="C39" t="s">
        <v>184</v>
      </c>
      <c r="D39" s="189">
        <v>244.58</v>
      </c>
    </row>
    <row r="40" spans="1:4" x14ac:dyDescent="0.2">
      <c r="A40" s="177">
        <v>9192</v>
      </c>
      <c r="B40" t="s">
        <v>180</v>
      </c>
      <c r="C40" t="s">
        <v>228</v>
      </c>
      <c r="D40" s="189">
        <v>4500</v>
      </c>
    </row>
    <row r="41" spans="1:4" x14ac:dyDescent="0.2">
      <c r="A41" s="177">
        <v>9493</v>
      </c>
      <c r="B41" t="s">
        <v>229</v>
      </c>
      <c r="C41" t="s">
        <v>230</v>
      </c>
      <c r="D41" s="189">
        <v>992.78</v>
      </c>
    </row>
    <row r="42" spans="1:4" x14ac:dyDescent="0.2">
      <c r="A42" s="177">
        <v>9494</v>
      </c>
      <c r="B42" t="s">
        <v>231</v>
      </c>
      <c r="C42" t="s">
        <v>232</v>
      </c>
      <c r="D42" s="189">
        <v>5466.35</v>
      </c>
    </row>
    <row r="43" spans="1:4" x14ac:dyDescent="0.2">
      <c r="A43" s="163">
        <v>9495</v>
      </c>
      <c r="B43" t="s">
        <v>182</v>
      </c>
      <c r="C43" t="s">
        <v>183</v>
      </c>
      <c r="D43" s="8">
        <v>917.15</v>
      </c>
    </row>
    <row r="44" spans="1:4" x14ac:dyDescent="0.2">
      <c r="A44" s="163">
        <v>9496</v>
      </c>
      <c r="B44" t="s">
        <v>216</v>
      </c>
      <c r="C44" t="s">
        <v>184</v>
      </c>
      <c r="D44" s="8">
        <v>24.52</v>
      </c>
    </row>
    <row r="45" spans="1:4" x14ac:dyDescent="0.2">
      <c r="A45" s="163"/>
      <c r="B45"/>
      <c r="C45"/>
      <c r="D45" s="168"/>
    </row>
    <row r="46" spans="1:4" x14ac:dyDescent="0.2">
      <c r="A46" s="163"/>
      <c r="B46"/>
      <c r="C46"/>
      <c r="D46" s="168"/>
    </row>
    <row r="47" spans="1:4" x14ac:dyDescent="0.2">
      <c r="A47" s="163"/>
      <c r="B47"/>
      <c r="C47"/>
      <c r="D47" s="168"/>
    </row>
    <row r="48" spans="1:4" x14ac:dyDescent="0.2">
      <c r="A48" s="215"/>
      <c r="B48" s="1" t="s">
        <v>152</v>
      </c>
      <c r="C48" t="s">
        <v>153</v>
      </c>
      <c r="D48" s="178">
        <v>902.11</v>
      </c>
    </row>
    <row r="49" spans="1:5" ht="13.5" thickBot="1" x14ac:dyDescent="0.25">
      <c r="C49" s="179" t="s">
        <v>154</v>
      </c>
      <c r="D49" s="180">
        <f>SUM(D26:D48)</f>
        <v>78447.37000000001</v>
      </c>
    </row>
    <row r="50" spans="1:5" ht="13.5" thickTop="1" x14ac:dyDescent="0.2">
      <c r="A50" s="223"/>
      <c r="B50" t="s">
        <v>157</v>
      </c>
      <c r="C50" t="s">
        <v>233</v>
      </c>
      <c r="D50" s="8">
        <v>6497.06</v>
      </c>
    </row>
    <row r="51" spans="1:5" x14ac:dyDescent="0.2">
      <c r="A51" s="181"/>
      <c r="B51" s="1" t="s">
        <v>155</v>
      </c>
      <c r="C51" s="1" t="s">
        <v>156</v>
      </c>
      <c r="D51" s="8">
        <v>1595.85</v>
      </c>
    </row>
    <row r="52" spans="1:5" x14ac:dyDescent="0.2">
      <c r="A52" s="224"/>
      <c r="B52" t="s">
        <v>159</v>
      </c>
      <c r="C52" t="s">
        <v>234</v>
      </c>
      <c r="D52" s="8">
        <v>6196.39</v>
      </c>
      <c r="E52" s="185">
        <f>D52</f>
        <v>6196.39</v>
      </c>
    </row>
    <row r="53" spans="1:5" x14ac:dyDescent="0.2">
      <c r="A53" s="224"/>
      <c r="B53" t="s">
        <v>160</v>
      </c>
      <c r="C53" t="s">
        <v>234</v>
      </c>
      <c r="D53" s="8">
        <v>9548.75</v>
      </c>
      <c r="E53" s="185">
        <f t="shared" ref="E53:E55" si="0">D53</f>
        <v>9548.75</v>
      </c>
    </row>
    <row r="54" spans="1:5" x14ac:dyDescent="0.2">
      <c r="A54" s="224"/>
      <c r="B54" t="s">
        <v>176</v>
      </c>
      <c r="C54" t="s">
        <v>234</v>
      </c>
      <c r="D54" s="8">
        <v>4057.47</v>
      </c>
      <c r="E54" s="185">
        <f t="shared" si="0"/>
        <v>4057.47</v>
      </c>
    </row>
    <row r="55" spans="1:5" x14ac:dyDescent="0.2">
      <c r="A55" s="224"/>
      <c r="B55" t="s">
        <v>177</v>
      </c>
      <c r="C55" t="s">
        <v>234</v>
      </c>
      <c r="D55" s="8">
        <v>3290.23</v>
      </c>
      <c r="E55" s="185">
        <f t="shared" si="0"/>
        <v>3290.23</v>
      </c>
    </row>
    <row r="56" spans="1:5" ht="13.5" thickBot="1" x14ac:dyDescent="0.25">
      <c r="A56" s="186"/>
      <c r="C56" s="179" t="s">
        <v>161</v>
      </c>
      <c r="D56" s="187">
        <f>SUM(D50:D55)</f>
        <v>31185.75</v>
      </c>
      <c r="E56" s="206">
        <f>SUM(E52:E55)</f>
        <v>23092.84</v>
      </c>
    </row>
    <row r="57" spans="1:5" x14ac:dyDescent="0.2">
      <c r="A57" s="186"/>
      <c r="C57" s="179" t="s">
        <v>235</v>
      </c>
      <c r="D57" s="188">
        <f>D49+D56</f>
        <v>109633.12000000001</v>
      </c>
      <c r="E57" s="221" t="s">
        <v>62</v>
      </c>
    </row>
    <row r="58" spans="1:5" x14ac:dyDescent="0.2">
      <c r="A58" s="186"/>
      <c r="C58" s="179"/>
      <c r="D58" s="188"/>
      <c r="E58" s="221" t="s">
        <v>62</v>
      </c>
    </row>
    <row r="59" spans="1:5" ht="15.75" x14ac:dyDescent="0.2">
      <c r="A59" s="186"/>
      <c r="B59" s="190" t="s">
        <v>236</v>
      </c>
      <c r="C59" s="191"/>
      <c r="D59" s="188"/>
      <c r="E59" s="189"/>
    </row>
    <row r="60" spans="1:5" ht="15.75" x14ac:dyDescent="0.2">
      <c r="A60" s="186"/>
      <c r="B60" s="190" t="s">
        <v>237</v>
      </c>
      <c r="C60" s="191"/>
      <c r="D60" s="179"/>
      <c r="E60" s="189"/>
    </row>
    <row r="61" spans="1:5" ht="15.75" x14ac:dyDescent="0.25">
      <c r="A61" s="2" t="s">
        <v>162</v>
      </c>
      <c r="D61" s="192"/>
      <c r="E61" s="189"/>
    </row>
    <row r="62" spans="1:5" x14ac:dyDescent="0.2">
      <c r="A62" s="169" t="s">
        <v>163</v>
      </c>
      <c r="B62" s="170" t="s">
        <v>164</v>
      </c>
      <c r="C62" s="170" t="s">
        <v>145</v>
      </c>
      <c r="D62" s="193" t="s">
        <v>146</v>
      </c>
      <c r="E62" s="168"/>
    </row>
    <row r="63" spans="1:5" x14ac:dyDescent="0.2">
      <c r="A63" s="163">
        <v>212342</v>
      </c>
      <c r="B63" s="163" t="s">
        <v>5</v>
      </c>
      <c r="C63" s="194" t="s">
        <v>238</v>
      </c>
      <c r="D63" s="216">
        <v>39308.17</v>
      </c>
      <c r="E63" s="168"/>
    </row>
    <row r="64" spans="1:5" x14ac:dyDescent="0.2">
      <c r="A64" s="194">
        <v>212343</v>
      </c>
      <c r="B64" s="194" t="s">
        <v>2</v>
      </c>
      <c r="C64" s="194" t="s">
        <v>239</v>
      </c>
      <c r="D64" s="217">
        <v>11230.25</v>
      </c>
      <c r="E64" s="168"/>
    </row>
    <row r="65" spans="1:5" x14ac:dyDescent="0.2">
      <c r="A65" s="163">
        <v>212344</v>
      </c>
      <c r="B65" s="194" t="s">
        <v>240</v>
      </c>
      <c r="C65" s="194" t="s">
        <v>241</v>
      </c>
      <c r="D65" s="217">
        <v>37.5</v>
      </c>
      <c r="E65" s="195"/>
    </row>
    <row r="66" spans="1:5" x14ac:dyDescent="0.2">
      <c r="A66" s="163">
        <v>212345</v>
      </c>
      <c r="B66" s="194" t="s">
        <v>242</v>
      </c>
      <c r="C66" s="194" t="s">
        <v>241</v>
      </c>
      <c r="D66" s="217">
        <v>37.5</v>
      </c>
      <c r="E66" s="195"/>
    </row>
    <row r="67" spans="1:5" x14ac:dyDescent="0.2">
      <c r="A67" s="163">
        <v>212346</v>
      </c>
      <c r="B67" s="194" t="s">
        <v>243</v>
      </c>
      <c r="C67" s="194" t="s">
        <v>244</v>
      </c>
      <c r="D67" s="216">
        <v>2186.15</v>
      </c>
      <c r="E67" s="195"/>
    </row>
    <row r="68" spans="1:5" x14ac:dyDescent="0.2">
      <c r="A68" s="163">
        <v>212347</v>
      </c>
      <c r="B68" s="194" t="s">
        <v>245</v>
      </c>
      <c r="C68" s="194" t="s">
        <v>246</v>
      </c>
      <c r="D68" s="216">
        <v>6292.5</v>
      </c>
      <c r="E68" s="195"/>
    </row>
    <row r="69" spans="1:5" x14ac:dyDescent="0.2">
      <c r="A69" s="163">
        <v>212348</v>
      </c>
      <c r="B69" s="194" t="s">
        <v>247</v>
      </c>
      <c r="C69" s="194" t="s">
        <v>241</v>
      </c>
      <c r="D69" s="216">
        <v>37.5</v>
      </c>
      <c r="E69" s="195"/>
    </row>
    <row r="70" spans="1:5" x14ac:dyDescent="0.2">
      <c r="A70" s="163">
        <v>212349</v>
      </c>
      <c r="B70" s="194" t="s">
        <v>248</v>
      </c>
      <c r="C70" s="194" t="s">
        <v>241</v>
      </c>
      <c r="D70" s="216">
        <v>37.5</v>
      </c>
      <c r="E70" s="195"/>
    </row>
    <row r="71" spans="1:5" x14ac:dyDescent="0.2">
      <c r="A71" s="163">
        <v>212350</v>
      </c>
      <c r="B71" s="194" t="s">
        <v>249</v>
      </c>
      <c r="C71" s="194" t="s">
        <v>241</v>
      </c>
      <c r="D71" s="216">
        <v>37.5</v>
      </c>
      <c r="E71" s="196"/>
    </row>
    <row r="72" spans="1:5" x14ac:dyDescent="0.2">
      <c r="A72" s="163">
        <v>177</v>
      </c>
      <c r="B72" s="194" t="s">
        <v>250</v>
      </c>
      <c r="C72" s="194" t="s">
        <v>251</v>
      </c>
      <c r="D72" s="216">
        <v>3285</v>
      </c>
      <c r="E72" s="196"/>
    </row>
    <row r="73" spans="1:5" x14ac:dyDescent="0.2">
      <c r="A73" s="163" t="s">
        <v>252</v>
      </c>
      <c r="B73" s="194" t="s">
        <v>253</v>
      </c>
      <c r="C73" s="194" t="s">
        <v>254</v>
      </c>
      <c r="D73" s="216">
        <v>88116.3</v>
      </c>
      <c r="E73" s="196"/>
    </row>
    <row r="74" spans="1:5" x14ac:dyDescent="0.2">
      <c r="A74" s="163">
        <v>16536</v>
      </c>
      <c r="B74" s="194" t="s">
        <v>255</v>
      </c>
      <c r="C74" s="194" t="s">
        <v>256</v>
      </c>
      <c r="D74" s="216">
        <v>4556.25</v>
      </c>
      <c r="E74" s="196"/>
    </row>
    <row r="75" spans="1:5" x14ac:dyDescent="0.2">
      <c r="A75" s="163">
        <v>6556</v>
      </c>
      <c r="B75" s="194" t="s">
        <v>257</v>
      </c>
      <c r="C75" s="194" t="s">
        <v>256</v>
      </c>
      <c r="D75" s="216">
        <v>1181.25</v>
      </c>
      <c r="E75" s="15"/>
    </row>
    <row r="76" spans="1:5" x14ac:dyDescent="0.2">
      <c r="A76" s="163">
        <v>5401</v>
      </c>
      <c r="B76" s="194" t="s">
        <v>258</v>
      </c>
      <c r="C76" s="194" t="s">
        <v>256</v>
      </c>
      <c r="D76" s="217">
        <v>2223.75</v>
      </c>
      <c r="E76" s="15"/>
    </row>
    <row r="77" spans="1:5" x14ac:dyDescent="0.2">
      <c r="A77" s="163"/>
      <c r="B77" s="194" t="s">
        <v>165</v>
      </c>
      <c r="C77" s="194" t="s">
        <v>259</v>
      </c>
      <c r="D77" s="217">
        <v>1498.42</v>
      </c>
      <c r="E77" s="15"/>
    </row>
    <row r="78" spans="1:5" x14ac:dyDescent="0.2">
      <c r="A78" s="163"/>
      <c r="B78" s="194" t="s">
        <v>178</v>
      </c>
      <c r="C78" s="194" t="s">
        <v>259</v>
      </c>
      <c r="D78" s="217">
        <v>21.8</v>
      </c>
      <c r="E78"/>
    </row>
    <row r="79" spans="1:5" x14ac:dyDescent="0.2">
      <c r="A79" s="163"/>
      <c r="B79" s="194" t="s">
        <v>62</v>
      </c>
      <c r="D79" s="197">
        <f>SUM(D63:D78)</f>
        <v>160087.34</v>
      </c>
    </row>
    <row r="80" spans="1:5" ht="15.75" x14ac:dyDescent="0.25">
      <c r="A80" s="3" t="s">
        <v>166</v>
      </c>
      <c r="B80" s="163"/>
      <c r="C80" s="163"/>
      <c r="D80" s="188"/>
    </row>
    <row r="81" spans="1:5" x14ac:dyDescent="0.2">
      <c r="A81" s="169" t="s">
        <v>143</v>
      </c>
      <c r="B81" s="170" t="s">
        <v>144</v>
      </c>
      <c r="C81" s="170" t="s">
        <v>145</v>
      </c>
      <c r="D81" s="171" t="s">
        <v>146</v>
      </c>
    </row>
    <row r="82" spans="1:5" x14ac:dyDescent="0.2">
      <c r="A82" s="172" t="s">
        <v>147</v>
      </c>
      <c r="B82" s="173">
        <v>46053</v>
      </c>
      <c r="C82" s="173"/>
      <c r="D82" s="174"/>
    </row>
    <row r="83" spans="1:5" x14ac:dyDescent="0.2">
      <c r="A83" s="194">
        <v>9455</v>
      </c>
      <c r="B83" s="175" t="s">
        <v>195</v>
      </c>
      <c r="C83" s="175" t="s">
        <v>194</v>
      </c>
      <c r="D83" s="158">
        <v>1828.72</v>
      </c>
    </row>
    <row r="84" spans="1:5" x14ac:dyDescent="0.2">
      <c r="A84" s="194">
        <v>9456</v>
      </c>
      <c r="B84" s="175" t="s">
        <v>196</v>
      </c>
      <c r="C84" s="175" t="s">
        <v>197</v>
      </c>
      <c r="D84" s="168">
        <v>3220</v>
      </c>
    </row>
    <row r="85" spans="1:5" x14ac:dyDescent="0.2">
      <c r="A85" s="194">
        <v>9457</v>
      </c>
      <c r="B85" s="175" t="s">
        <v>198</v>
      </c>
      <c r="C85" s="175" t="s">
        <v>185</v>
      </c>
      <c r="D85" s="158">
        <v>1150</v>
      </c>
    </row>
    <row r="86" spans="1:5" x14ac:dyDescent="0.2">
      <c r="A86" s="194">
        <v>9458</v>
      </c>
      <c r="B86" s="175" t="s">
        <v>148</v>
      </c>
      <c r="C86" s="175" t="s">
        <v>199</v>
      </c>
      <c r="D86" s="158">
        <v>17.329999999999998</v>
      </c>
    </row>
    <row r="87" spans="1:5" x14ac:dyDescent="0.2">
      <c r="A87" s="194">
        <v>9459</v>
      </c>
      <c r="B87" s="175" t="s">
        <v>200</v>
      </c>
      <c r="C87" s="175" t="s">
        <v>201</v>
      </c>
      <c r="D87" s="168">
        <v>2428.09</v>
      </c>
    </row>
    <row r="88" spans="1:5" x14ac:dyDescent="0.2">
      <c r="A88" s="194">
        <v>9460</v>
      </c>
      <c r="B88" s="175" t="s">
        <v>202</v>
      </c>
      <c r="C88" s="176" t="s">
        <v>203</v>
      </c>
      <c r="D88" s="15">
        <v>200</v>
      </c>
    </row>
    <row r="89" spans="1:5" x14ac:dyDescent="0.2">
      <c r="A89" s="194">
        <v>9461</v>
      </c>
      <c r="B89" s="175" t="s">
        <v>159</v>
      </c>
      <c r="C89" s="176" t="s">
        <v>179</v>
      </c>
      <c r="D89" s="15">
        <v>30.1</v>
      </c>
    </row>
    <row r="90" spans="1:5" x14ac:dyDescent="0.2">
      <c r="A90" s="194">
        <v>9462</v>
      </c>
      <c r="B90" s="175" t="s">
        <v>204</v>
      </c>
      <c r="C90" s="175" t="s">
        <v>179</v>
      </c>
      <c r="D90" s="168">
        <v>256.11</v>
      </c>
    </row>
    <row r="91" spans="1:5" x14ac:dyDescent="0.2">
      <c r="A91" s="194">
        <v>9463</v>
      </c>
      <c r="B91" s="175" t="s">
        <v>149</v>
      </c>
      <c r="C91" s="175" t="s">
        <v>150</v>
      </c>
      <c r="D91" s="8">
        <v>173.2</v>
      </c>
      <c r="E91"/>
    </row>
    <row r="92" spans="1:5" x14ac:dyDescent="0.2">
      <c r="A92" s="163">
        <v>9464</v>
      </c>
      <c r="B92" s="175" t="s">
        <v>174</v>
      </c>
      <c r="C92" s="175" t="s">
        <v>184</v>
      </c>
      <c r="D92" s="8">
        <v>346.47</v>
      </c>
    </row>
    <row r="93" spans="1:5" x14ac:dyDescent="0.2">
      <c r="A93" s="163">
        <v>9465</v>
      </c>
      <c r="B93" s="175" t="s">
        <v>180</v>
      </c>
      <c r="C93" s="175" t="s">
        <v>5</v>
      </c>
      <c r="D93" s="168">
        <v>2475</v>
      </c>
      <c r="E93" s="1" t="s">
        <v>62</v>
      </c>
    </row>
    <row r="94" spans="1:5" x14ac:dyDescent="0.2">
      <c r="A94" s="163">
        <v>9466</v>
      </c>
      <c r="B94" s="175" t="s">
        <v>151</v>
      </c>
      <c r="C94" s="175" t="s">
        <v>181</v>
      </c>
      <c r="D94" s="168">
        <v>253.7</v>
      </c>
    </row>
    <row r="95" spans="1:5" x14ac:dyDescent="0.2">
      <c r="A95" s="163" t="s">
        <v>205</v>
      </c>
      <c r="B95" s="175" t="s">
        <v>206</v>
      </c>
      <c r="C95"/>
      <c r="D95" s="168">
        <v>0</v>
      </c>
    </row>
    <row r="96" spans="1:5" x14ac:dyDescent="0.2">
      <c r="A96" s="163">
        <v>9478</v>
      </c>
      <c r="B96" s="175" t="s">
        <v>207</v>
      </c>
      <c r="C96" s="175" t="s">
        <v>208</v>
      </c>
      <c r="D96" s="168">
        <v>52</v>
      </c>
    </row>
    <row r="97" spans="1:5" x14ac:dyDescent="0.2">
      <c r="A97" s="163">
        <v>9479</v>
      </c>
      <c r="B97" s="175" t="s">
        <v>209</v>
      </c>
      <c r="C97" s="175" t="s">
        <v>210</v>
      </c>
      <c r="D97" s="168">
        <v>2190.3200000000002</v>
      </c>
    </row>
    <row r="98" spans="1:5" x14ac:dyDescent="0.2">
      <c r="A98" s="215" t="s">
        <v>211</v>
      </c>
      <c r="B98" s="1" t="s">
        <v>152</v>
      </c>
      <c r="C98" t="s">
        <v>153</v>
      </c>
      <c r="D98" s="178">
        <v>1394.57</v>
      </c>
    </row>
    <row r="99" spans="1:5" ht="13.5" thickBot="1" x14ac:dyDescent="0.25">
      <c r="C99" s="179" t="s">
        <v>154</v>
      </c>
      <c r="D99" s="180">
        <f>SUM(D82:D98)</f>
        <v>16015.61</v>
      </c>
    </row>
    <row r="100" spans="1:5" ht="13.5" thickTop="1" x14ac:dyDescent="0.2">
      <c r="A100" s="181"/>
      <c r="B100" s="182" t="s">
        <v>155</v>
      </c>
      <c r="C100" t="s">
        <v>156</v>
      </c>
      <c r="D100" s="183">
        <v>3613.3</v>
      </c>
      <c r="E100" s="205"/>
    </row>
    <row r="101" spans="1:5" x14ac:dyDescent="0.2">
      <c r="A101" s="181"/>
      <c r="B101" s="184" t="s">
        <v>157</v>
      </c>
      <c r="C101" t="s">
        <v>158</v>
      </c>
      <c r="D101" s="183">
        <v>9091.01</v>
      </c>
      <c r="E101" s="25"/>
    </row>
    <row r="102" spans="1:5" x14ac:dyDescent="0.2">
      <c r="A102" s="181"/>
      <c r="B102" t="s">
        <v>159</v>
      </c>
      <c r="C102" t="s">
        <v>186</v>
      </c>
      <c r="D102" s="183">
        <v>6010.95</v>
      </c>
      <c r="E102" s="183">
        <f>D102</f>
        <v>6010.95</v>
      </c>
    </row>
    <row r="103" spans="1:5" x14ac:dyDescent="0.2">
      <c r="A103" s="181"/>
      <c r="B103" t="s">
        <v>160</v>
      </c>
      <c r="C103" t="s">
        <v>186</v>
      </c>
      <c r="D103" s="185">
        <v>9459.51</v>
      </c>
      <c r="E103" s="183">
        <f>D103</f>
        <v>9459.51</v>
      </c>
    </row>
    <row r="104" spans="1:5" x14ac:dyDescent="0.2">
      <c r="A104" s="181"/>
      <c r="B104" t="s">
        <v>175</v>
      </c>
      <c r="C104" t="s">
        <v>187</v>
      </c>
      <c r="D104" s="185">
        <v>3710.46</v>
      </c>
      <c r="E104" s="183">
        <f>D104</f>
        <v>3710.46</v>
      </c>
    </row>
    <row r="105" spans="1:5" x14ac:dyDescent="0.2">
      <c r="A105" s="181"/>
      <c r="B105" t="s">
        <v>176</v>
      </c>
      <c r="C105" t="s">
        <v>187</v>
      </c>
      <c r="D105" s="183">
        <v>4270.67</v>
      </c>
      <c r="E105" s="183">
        <f>D105</f>
        <v>4270.67</v>
      </c>
    </row>
    <row r="106" spans="1:5" x14ac:dyDescent="0.2">
      <c r="A106" s="181"/>
      <c r="B106" t="s">
        <v>177</v>
      </c>
      <c r="C106" t="s">
        <v>187</v>
      </c>
      <c r="D106" s="185">
        <v>3626.04</v>
      </c>
      <c r="E106" s="183">
        <f>D106</f>
        <v>3626.04</v>
      </c>
    </row>
    <row r="107" spans="1:5" ht="13.5" thickBot="1" x14ac:dyDescent="0.25">
      <c r="A107" s="186"/>
      <c r="C107" s="179" t="s">
        <v>161</v>
      </c>
      <c r="D107" s="187">
        <f>SUM(D100:D106)</f>
        <v>39781.94</v>
      </c>
      <c r="E107" s="206">
        <f>SUM(E102:E106)</f>
        <v>27077.629999999997</v>
      </c>
    </row>
    <row r="108" spans="1:5" x14ac:dyDescent="0.2">
      <c r="A108" s="186"/>
      <c r="C108" s="179" t="s">
        <v>212</v>
      </c>
      <c r="D108" s="188">
        <f>D99+D107</f>
        <v>55797.55</v>
      </c>
      <c r="E108" s="189"/>
    </row>
    <row r="109" spans="1:5" ht="15.75" x14ac:dyDescent="0.25">
      <c r="A109" s="199" t="s">
        <v>135</v>
      </c>
      <c r="C109" s="179"/>
      <c r="D109" s="188"/>
    </row>
    <row r="110" spans="1:5" x14ac:dyDescent="0.2">
      <c r="A110" s="198" t="s">
        <v>168</v>
      </c>
      <c r="B110" s="170" t="s">
        <v>144</v>
      </c>
      <c r="C110" s="170" t="s">
        <v>145</v>
      </c>
      <c r="D110" s="193" t="s">
        <v>146</v>
      </c>
    </row>
    <row r="111" spans="1:5" x14ac:dyDescent="0.2">
      <c r="A111" s="200"/>
      <c r="B111" t="s">
        <v>260</v>
      </c>
      <c r="C111" s="194"/>
      <c r="D111" s="201"/>
    </row>
    <row r="112" spans="1:5" x14ac:dyDescent="0.2">
      <c r="D112" s="168"/>
    </row>
    <row r="113" spans="1:4" ht="13.5" thickBot="1" x14ac:dyDescent="0.25">
      <c r="A113" s="225"/>
      <c r="B113"/>
      <c r="C113" s="194"/>
      <c r="D113" s="226"/>
    </row>
  </sheetData>
  <pageMargins left="0.25" right="0.25" top="0.75" bottom="0.75" header="0.3" footer="0.3"/>
  <pageSetup scale="88" fitToHeight="0" orientation="portrait" r:id="rId1"/>
  <headerFooter alignWithMargins="0">
    <oddHeader>&amp;L&amp;8Columbia Conservation District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C6AA9-99FA-4D02-A384-5F6984EA403A}">
  <sheetPr>
    <pageSetUpPr fitToPage="1"/>
  </sheetPr>
  <dimension ref="A1:Q43"/>
  <sheetViews>
    <sheetView zoomScaleNormal="100" workbookViewId="0">
      <selection activeCell="H29" sqref="H29"/>
    </sheetView>
  </sheetViews>
  <sheetFormatPr defaultRowHeight="12.75" x14ac:dyDescent="0.2"/>
  <cols>
    <col min="2" max="2" width="19.5703125" customWidth="1"/>
    <col min="3" max="3" width="11.28515625" customWidth="1"/>
    <col min="5" max="6" width="11.7109375" customWidth="1"/>
    <col min="7" max="7" width="10.42578125" customWidth="1"/>
    <col min="8" max="8" width="11.85546875" customWidth="1"/>
    <col min="9" max="9" width="8.28515625" hidden="1" customWidth="1"/>
    <col min="10" max="10" width="10.7109375" customWidth="1"/>
    <col min="12" max="12" width="10.7109375" customWidth="1"/>
    <col min="13" max="14" width="0" hidden="1" customWidth="1"/>
  </cols>
  <sheetData>
    <row r="1" spans="1:17" ht="15" x14ac:dyDescent="0.25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7" ht="15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7" ht="15" x14ac:dyDescent="0.25">
      <c r="A3" s="23"/>
      <c r="B3" s="34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7" ht="60" x14ac:dyDescent="0.25">
      <c r="A4" s="35" t="s">
        <v>39</v>
      </c>
      <c r="B4" s="35" t="s">
        <v>40</v>
      </c>
      <c r="C4" s="35" t="s">
        <v>41</v>
      </c>
      <c r="D4" s="36" t="s">
        <v>42</v>
      </c>
      <c r="E4" s="36" t="s">
        <v>43</v>
      </c>
      <c r="F4" s="52" t="s">
        <v>44</v>
      </c>
      <c r="G4" s="36" t="s">
        <v>45</v>
      </c>
      <c r="H4" s="36" t="s">
        <v>46</v>
      </c>
      <c r="I4" s="36" t="s">
        <v>47</v>
      </c>
      <c r="J4" s="36" t="s">
        <v>48</v>
      </c>
      <c r="K4" s="36" t="s">
        <v>49</v>
      </c>
      <c r="L4" s="36" t="s">
        <v>50</v>
      </c>
      <c r="M4" s="36" t="s">
        <v>65</v>
      </c>
      <c r="N4" s="36" t="s">
        <v>66</v>
      </c>
      <c r="O4" s="23"/>
    </row>
    <row r="5" spans="1:17" ht="15" hidden="1" x14ac:dyDescent="0.25">
      <c r="A5" s="37"/>
      <c r="B5" s="37"/>
      <c r="C5" s="38"/>
      <c r="D5" s="39"/>
      <c r="E5" s="40"/>
      <c r="F5" s="40"/>
      <c r="G5" s="41"/>
      <c r="H5" s="40"/>
      <c r="I5" s="40"/>
      <c r="J5" s="42"/>
      <c r="K5" s="43"/>
      <c r="L5" s="37"/>
      <c r="M5" s="37"/>
      <c r="N5" s="37"/>
      <c r="O5" s="23"/>
    </row>
    <row r="6" spans="1:17" ht="15" hidden="1" x14ac:dyDescent="0.25">
      <c r="A6" s="44" t="s">
        <v>5</v>
      </c>
      <c r="B6" s="53" t="s">
        <v>69</v>
      </c>
      <c r="C6" s="54">
        <v>84836</v>
      </c>
      <c r="D6" s="55" t="s">
        <v>51</v>
      </c>
      <c r="E6" s="56">
        <v>0</v>
      </c>
      <c r="F6" s="56">
        <v>0</v>
      </c>
      <c r="G6" s="57" t="e">
        <f t="shared" ref="G6:G11" si="0">F6/E6</f>
        <v>#DIV/0!</v>
      </c>
      <c r="H6" s="56"/>
      <c r="I6" s="58" t="e">
        <f>N6/M6</f>
        <v>#REF!</v>
      </c>
      <c r="J6" s="59">
        <v>44834</v>
      </c>
      <c r="K6" s="60" t="s">
        <v>52</v>
      </c>
      <c r="L6" s="59">
        <v>43922</v>
      </c>
      <c r="M6" s="61">
        <v>0</v>
      </c>
      <c r="N6" s="62" t="e">
        <f>_xlfn.DAYS(#REF!,$B$3)/30</f>
        <v>#REF!</v>
      </c>
      <c r="O6" s="23"/>
    </row>
    <row r="7" spans="1:17" ht="15" hidden="1" x14ac:dyDescent="0.25">
      <c r="A7" s="44"/>
      <c r="B7" s="53" t="s">
        <v>70</v>
      </c>
      <c r="C7" s="54">
        <v>87434</v>
      </c>
      <c r="D7" s="55" t="s">
        <v>51</v>
      </c>
      <c r="E7" s="56">
        <v>0</v>
      </c>
      <c r="F7" s="56">
        <v>0</v>
      </c>
      <c r="G7" s="57" t="e">
        <f t="shared" si="0"/>
        <v>#DIV/0!</v>
      </c>
      <c r="H7" s="56"/>
      <c r="I7" s="58" t="e">
        <f>N7/M7</f>
        <v>#REF!</v>
      </c>
      <c r="J7" s="59">
        <v>44651</v>
      </c>
      <c r="K7" s="60" t="s">
        <v>52</v>
      </c>
      <c r="L7" s="59">
        <v>44287</v>
      </c>
      <c r="M7" s="61">
        <v>0</v>
      </c>
      <c r="N7" s="62" t="e">
        <f>_xlfn.DAYS(#REF!,$B$3)/30</f>
        <v>#REF!</v>
      </c>
      <c r="O7" s="23"/>
    </row>
    <row r="8" spans="1:17" ht="15" hidden="1" x14ac:dyDescent="0.25">
      <c r="A8" s="44" t="s">
        <v>5</v>
      </c>
      <c r="B8" s="72" t="s">
        <v>67</v>
      </c>
      <c r="C8" s="73">
        <v>87504</v>
      </c>
      <c r="D8" s="74" t="s">
        <v>51</v>
      </c>
      <c r="E8" s="75">
        <v>0</v>
      </c>
      <c r="F8" s="75">
        <v>0</v>
      </c>
      <c r="G8" s="76" t="e">
        <f t="shared" si="0"/>
        <v>#DIV/0!</v>
      </c>
      <c r="H8" s="75">
        <v>0</v>
      </c>
      <c r="I8" s="77" t="e">
        <f>N8/M8</f>
        <v>#REF!</v>
      </c>
      <c r="J8" s="78">
        <v>44834</v>
      </c>
      <c r="K8" s="79" t="s">
        <v>52</v>
      </c>
      <c r="L8" s="78">
        <v>44287</v>
      </c>
      <c r="M8" s="80">
        <v>18</v>
      </c>
      <c r="N8" s="81" t="e">
        <f>_xlfn.DAYS(#REF!,$B$3)/30</f>
        <v>#REF!</v>
      </c>
      <c r="O8" s="23"/>
      <c r="Q8" t="s">
        <v>62</v>
      </c>
    </row>
    <row r="9" spans="1:17" ht="15" x14ac:dyDescent="0.25">
      <c r="A9" s="44" t="s">
        <v>5</v>
      </c>
      <c r="B9" s="218" t="s">
        <v>119</v>
      </c>
      <c r="C9" s="38">
        <v>96767</v>
      </c>
      <c r="D9" s="147" t="s">
        <v>114</v>
      </c>
      <c r="E9" s="40">
        <v>403363</v>
      </c>
      <c r="F9" s="40">
        <v>70025.95</v>
      </c>
      <c r="G9" s="41">
        <f t="shared" si="0"/>
        <v>0.17360528853662829</v>
      </c>
      <c r="H9" s="40">
        <v>33572.589999999997</v>
      </c>
      <c r="I9" s="46">
        <f>N9/M9</f>
        <v>8.3333333333333329E-2</v>
      </c>
      <c r="J9" s="42">
        <v>46112</v>
      </c>
      <c r="K9" s="43" t="s">
        <v>52</v>
      </c>
      <c r="L9" s="42">
        <v>45748</v>
      </c>
      <c r="M9" s="37">
        <v>12</v>
      </c>
      <c r="N9" s="47">
        <v>1</v>
      </c>
      <c r="O9" s="23"/>
    </row>
    <row r="10" spans="1:17" ht="15" hidden="1" x14ac:dyDescent="0.25">
      <c r="A10" s="44" t="s">
        <v>5</v>
      </c>
      <c r="B10" s="119" t="s">
        <v>89</v>
      </c>
      <c r="C10" s="38">
        <v>91598</v>
      </c>
      <c r="D10" s="139" t="s">
        <v>53</v>
      </c>
      <c r="E10" s="40">
        <v>515000</v>
      </c>
      <c r="F10" s="40">
        <v>0</v>
      </c>
      <c r="G10" s="41">
        <f t="shared" si="0"/>
        <v>0</v>
      </c>
      <c r="H10" s="40">
        <v>0</v>
      </c>
      <c r="I10" s="46"/>
      <c r="J10" s="42">
        <v>46022</v>
      </c>
      <c r="K10" s="132" t="s">
        <v>52</v>
      </c>
      <c r="L10" s="42">
        <v>44927</v>
      </c>
      <c r="M10" s="37">
        <v>36</v>
      </c>
      <c r="N10" s="47">
        <v>21</v>
      </c>
      <c r="O10" s="23"/>
    </row>
    <row r="11" spans="1:17" ht="15" x14ac:dyDescent="0.25">
      <c r="A11" s="44" t="s">
        <v>5</v>
      </c>
      <c r="B11" s="138" t="s">
        <v>69</v>
      </c>
      <c r="C11" s="38">
        <v>94721</v>
      </c>
      <c r="D11" s="147" t="s">
        <v>114</v>
      </c>
      <c r="E11" s="40">
        <v>625000</v>
      </c>
      <c r="F11" s="40">
        <v>0</v>
      </c>
      <c r="G11" s="41">
        <f t="shared" si="0"/>
        <v>0</v>
      </c>
      <c r="H11" s="40">
        <v>0</v>
      </c>
      <c r="I11" s="46"/>
      <c r="J11" s="42">
        <v>46053</v>
      </c>
      <c r="K11" s="132" t="s">
        <v>52</v>
      </c>
      <c r="L11" s="42">
        <v>45413</v>
      </c>
      <c r="M11" s="37"/>
      <c r="N11" s="47"/>
      <c r="O11" s="23"/>
    </row>
    <row r="12" spans="1:17" ht="15" x14ac:dyDescent="0.25">
      <c r="A12" s="44" t="s">
        <v>7</v>
      </c>
      <c r="B12" s="45" t="s">
        <v>1</v>
      </c>
      <c r="C12" s="150" t="s">
        <v>128</v>
      </c>
      <c r="D12" s="39" t="s">
        <v>53</v>
      </c>
      <c r="E12" s="40">
        <v>15000</v>
      </c>
      <c r="F12" s="40">
        <v>6276.05</v>
      </c>
      <c r="G12" s="41">
        <f t="shared" ref="G12:G22" si="1">F12/E12</f>
        <v>0.41840333333333335</v>
      </c>
      <c r="H12" s="40">
        <v>0</v>
      </c>
      <c r="I12" s="46">
        <f t="shared" ref="I12:I17" si="2">N12/M12</f>
        <v>0.66666666666666663</v>
      </c>
      <c r="J12" s="42">
        <v>46568</v>
      </c>
      <c r="K12" s="132" t="s">
        <v>108</v>
      </c>
      <c r="L12" s="42">
        <v>45839</v>
      </c>
      <c r="M12" s="37">
        <v>24</v>
      </c>
      <c r="N12" s="47">
        <v>16</v>
      </c>
      <c r="O12" s="23"/>
    </row>
    <row r="13" spans="1:17" ht="15" x14ac:dyDescent="0.25">
      <c r="A13" s="45"/>
      <c r="B13" s="45" t="s">
        <v>55</v>
      </c>
      <c r="C13" s="150" t="s">
        <v>127</v>
      </c>
      <c r="D13" s="39" t="s">
        <v>53</v>
      </c>
      <c r="E13" s="40">
        <v>245915.84</v>
      </c>
      <c r="F13" s="40">
        <v>19732.62</v>
      </c>
      <c r="G13" s="41">
        <f t="shared" si="1"/>
        <v>8.0241354115294081E-2</v>
      </c>
      <c r="H13" s="40">
        <v>9929.2999999999993</v>
      </c>
      <c r="I13" s="46">
        <f t="shared" si="2"/>
        <v>0.66666666666666663</v>
      </c>
      <c r="J13" s="42">
        <v>46568</v>
      </c>
      <c r="K13" s="132" t="s">
        <v>108</v>
      </c>
      <c r="L13" s="42">
        <v>45905</v>
      </c>
      <c r="M13" s="37">
        <v>24</v>
      </c>
      <c r="N13" s="47">
        <v>16</v>
      </c>
      <c r="O13" s="23"/>
    </row>
    <row r="14" spans="1:17" ht="15" hidden="1" x14ac:dyDescent="0.25">
      <c r="A14" s="37"/>
      <c r="B14" s="45" t="s">
        <v>56</v>
      </c>
      <c r="C14" s="38" t="s">
        <v>71</v>
      </c>
      <c r="D14" s="39" t="s">
        <v>53</v>
      </c>
      <c r="E14" s="40">
        <v>0</v>
      </c>
      <c r="F14" s="40">
        <v>0</v>
      </c>
      <c r="G14" s="41" t="e">
        <f t="shared" si="1"/>
        <v>#DIV/0!</v>
      </c>
      <c r="H14" s="40">
        <v>0</v>
      </c>
      <c r="I14" s="46" t="e">
        <f t="shared" si="2"/>
        <v>#REF!</v>
      </c>
      <c r="J14" s="42">
        <v>44742</v>
      </c>
      <c r="K14" s="43" t="s">
        <v>54</v>
      </c>
      <c r="L14" s="42">
        <v>44378</v>
      </c>
      <c r="M14" s="37">
        <v>0</v>
      </c>
      <c r="N14" s="47" t="e">
        <f>_xlfn.DAYS(#REF!,$B$3)/30</f>
        <v>#REF!</v>
      </c>
      <c r="O14" s="23" t="s">
        <v>62</v>
      </c>
    </row>
    <row r="15" spans="1:17" ht="15" x14ac:dyDescent="0.25">
      <c r="A15" s="37"/>
      <c r="B15" s="45" t="s">
        <v>57</v>
      </c>
      <c r="C15" s="150" t="s">
        <v>126</v>
      </c>
      <c r="D15" s="39" t="s">
        <v>53</v>
      </c>
      <c r="E15" s="40">
        <v>110735</v>
      </c>
      <c r="F15" s="40">
        <v>65426.33</v>
      </c>
      <c r="G15" s="41">
        <f t="shared" si="1"/>
        <v>0.59083695308619677</v>
      </c>
      <c r="H15" s="40">
        <v>0</v>
      </c>
      <c r="I15" s="46">
        <f t="shared" si="2"/>
        <v>0.66666666666666663</v>
      </c>
      <c r="J15" s="42">
        <v>45838</v>
      </c>
      <c r="K15" s="132" t="s">
        <v>108</v>
      </c>
      <c r="L15" s="42">
        <v>45888</v>
      </c>
      <c r="M15" s="37">
        <v>24</v>
      </c>
      <c r="N15" s="47">
        <v>16</v>
      </c>
      <c r="O15" s="23"/>
    </row>
    <row r="16" spans="1:17" ht="15" x14ac:dyDescent="0.25">
      <c r="A16" s="48"/>
      <c r="B16" s="63" t="s">
        <v>56</v>
      </c>
      <c r="C16" s="64" t="s">
        <v>125</v>
      </c>
      <c r="D16" s="65" t="s">
        <v>53</v>
      </c>
      <c r="E16" s="66">
        <v>126713</v>
      </c>
      <c r="F16" s="66">
        <v>3115.45</v>
      </c>
      <c r="G16" s="67">
        <f t="shared" si="1"/>
        <v>2.4586664351723974E-2</v>
      </c>
      <c r="H16" s="66">
        <v>15297.53</v>
      </c>
      <c r="I16" s="68">
        <f t="shared" si="2"/>
        <v>0.33333333333333331</v>
      </c>
      <c r="J16" s="69">
        <v>46203</v>
      </c>
      <c r="K16" s="70" t="s">
        <v>54</v>
      </c>
      <c r="L16" s="69">
        <v>45839</v>
      </c>
      <c r="M16" s="48">
        <v>12</v>
      </c>
      <c r="N16" s="71">
        <v>4</v>
      </c>
      <c r="O16" s="23"/>
    </row>
    <row r="17" spans="1:16" ht="15" x14ac:dyDescent="0.25">
      <c r="A17" s="37"/>
      <c r="B17" s="45" t="s">
        <v>2</v>
      </c>
      <c r="C17" s="120" t="s">
        <v>90</v>
      </c>
      <c r="D17" s="39" t="s">
        <v>53</v>
      </c>
      <c r="E17" s="40">
        <v>60000</v>
      </c>
      <c r="F17" s="40">
        <v>27516.54</v>
      </c>
      <c r="G17" s="41">
        <f t="shared" si="1"/>
        <v>0.45860899999999999</v>
      </c>
      <c r="H17" s="40">
        <v>10390.34</v>
      </c>
      <c r="I17" s="46">
        <f t="shared" si="2"/>
        <v>0.66666666666666663</v>
      </c>
      <c r="J17" s="42">
        <v>46568</v>
      </c>
      <c r="K17" s="132" t="s">
        <v>108</v>
      </c>
      <c r="L17" s="42">
        <v>45839</v>
      </c>
      <c r="M17" s="37">
        <v>24</v>
      </c>
      <c r="N17" s="47">
        <v>16</v>
      </c>
      <c r="O17" s="23"/>
    </row>
    <row r="18" spans="1:16" ht="15" hidden="1" x14ac:dyDescent="0.25">
      <c r="A18" s="37"/>
      <c r="B18" s="53" t="s">
        <v>72</v>
      </c>
      <c r="C18" s="54" t="s">
        <v>73</v>
      </c>
      <c r="D18" s="55" t="s">
        <v>74</v>
      </c>
      <c r="E18" s="56">
        <v>0</v>
      </c>
      <c r="F18" s="56">
        <v>0</v>
      </c>
      <c r="G18" s="57" t="e">
        <f t="shared" si="1"/>
        <v>#DIV/0!</v>
      </c>
      <c r="H18" s="56">
        <v>0</v>
      </c>
      <c r="I18" s="58" t="e">
        <f>N18/M18</f>
        <v>#REF!</v>
      </c>
      <c r="J18" s="59">
        <v>44742</v>
      </c>
      <c r="K18" s="60" t="s">
        <v>54</v>
      </c>
      <c r="L18" s="59">
        <v>44610</v>
      </c>
      <c r="M18" s="61">
        <v>0</v>
      </c>
      <c r="N18" s="62" t="e">
        <f>_xlfn.DAYS(#REF!,$B$3)/30</f>
        <v>#REF!</v>
      </c>
      <c r="O18" s="23"/>
      <c r="P18" t="s">
        <v>62</v>
      </c>
    </row>
    <row r="19" spans="1:16" ht="15" hidden="1" x14ac:dyDescent="0.25">
      <c r="A19" s="37"/>
      <c r="B19" s="72" t="s">
        <v>72</v>
      </c>
      <c r="C19" s="73" t="s">
        <v>75</v>
      </c>
      <c r="D19" s="74" t="s">
        <v>74</v>
      </c>
      <c r="E19" s="75">
        <v>0</v>
      </c>
      <c r="F19" s="75">
        <v>0</v>
      </c>
      <c r="G19" s="76" t="e">
        <f t="shared" si="1"/>
        <v>#DIV/0!</v>
      </c>
      <c r="H19" s="75">
        <v>0</v>
      </c>
      <c r="I19" s="77" t="e">
        <f>N19/M19</f>
        <v>#REF!</v>
      </c>
      <c r="J19" s="78">
        <v>44803</v>
      </c>
      <c r="K19" s="79" t="s">
        <v>54</v>
      </c>
      <c r="L19" s="78">
        <v>44767</v>
      </c>
      <c r="M19" s="80"/>
      <c r="N19" s="81" t="e">
        <f>_xlfn.DAYS(#REF!,$B$3)/30</f>
        <v>#REF!</v>
      </c>
      <c r="O19" s="23"/>
    </row>
    <row r="20" spans="1:16" ht="15" x14ac:dyDescent="0.25">
      <c r="A20" s="37"/>
      <c r="B20" s="45" t="s">
        <v>76</v>
      </c>
      <c r="C20" s="150" t="s">
        <v>122</v>
      </c>
      <c r="D20" s="39" t="s">
        <v>53</v>
      </c>
      <c r="E20" s="40">
        <v>45000</v>
      </c>
      <c r="F20" s="214">
        <v>35205.06</v>
      </c>
      <c r="G20" s="41">
        <f t="shared" si="1"/>
        <v>0.78233466666666662</v>
      </c>
      <c r="H20" s="40">
        <v>0</v>
      </c>
      <c r="I20" s="46">
        <f>N20/M20</f>
        <v>0.33333333333333331</v>
      </c>
      <c r="J20" s="42">
        <v>46203</v>
      </c>
      <c r="K20" s="43" t="s">
        <v>54</v>
      </c>
      <c r="L20" s="42">
        <v>45910</v>
      </c>
      <c r="M20" s="37">
        <v>12</v>
      </c>
      <c r="N20" s="47">
        <v>4</v>
      </c>
      <c r="O20" s="23"/>
    </row>
    <row r="21" spans="1:16" ht="15" x14ac:dyDescent="0.25">
      <c r="A21" s="37"/>
      <c r="B21" s="151" t="s">
        <v>123</v>
      </c>
      <c r="C21" s="136"/>
      <c r="D21" s="133" t="s">
        <v>107</v>
      </c>
      <c r="E21" s="40">
        <v>10000</v>
      </c>
      <c r="F21" s="40">
        <v>23.55</v>
      </c>
      <c r="G21" s="41">
        <f t="shared" si="1"/>
        <v>2.3549999999999999E-3</v>
      </c>
      <c r="H21" s="40">
        <v>0</v>
      </c>
      <c r="I21" s="46"/>
      <c r="J21" s="42">
        <v>46203</v>
      </c>
      <c r="K21" s="43" t="s">
        <v>54</v>
      </c>
      <c r="L21" s="42">
        <v>45870</v>
      </c>
      <c r="M21" s="37">
        <v>12</v>
      </c>
      <c r="N21" s="47">
        <v>4</v>
      </c>
      <c r="O21" s="23"/>
    </row>
    <row r="22" spans="1:16" ht="15" x14ac:dyDescent="0.25">
      <c r="A22" s="37"/>
      <c r="B22" s="152" t="s">
        <v>110</v>
      </c>
      <c r="C22" s="150" t="s">
        <v>124</v>
      </c>
      <c r="D22" s="137" t="s">
        <v>107</v>
      </c>
      <c r="E22" s="40">
        <v>125000</v>
      </c>
      <c r="F22" s="40">
        <v>40706.410000000003</v>
      </c>
      <c r="G22" s="41">
        <f t="shared" si="1"/>
        <v>0.32565128000000004</v>
      </c>
      <c r="H22" s="40">
        <v>0</v>
      </c>
      <c r="I22" s="46">
        <f>N22/M22</f>
        <v>0.33333333333333331</v>
      </c>
      <c r="J22" s="42">
        <v>46203</v>
      </c>
      <c r="K22" s="132" t="s">
        <v>108</v>
      </c>
      <c r="L22" s="153">
        <v>45931</v>
      </c>
      <c r="M22" s="37">
        <v>12</v>
      </c>
      <c r="N22" s="47">
        <v>4</v>
      </c>
      <c r="O22" s="23"/>
    </row>
    <row r="23" spans="1:16" ht="15" x14ac:dyDescent="0.25">
      <c r="A23" s="44" t="s">
        <v>58</v>
      </c>
      <c r="B23" s="45"/>
      <c r="C23" s="38"/>
      <c r="D23" s="39"/>
      <c r="E23" s="40"/>
      <c r="F23" s="40"/>
      <c r="G23" s="41"/>
      <c r="H23" s="40"/>
      <c r="I23" s="46"/>
      <c r="J23" s="42"/>
      <c r="K23" s="43"/>
      <c r="L23" s="42"/>
      <c r="M23" s="37"/>
      <c r="N23" s="47"/>
      <c r="O23" s="23"/>
    </row>
    <row r="24" spans="1:16" ht="15" hidden="1" x14ac:dyDescent="0.25">
      <c r="A24" s="44"/>
      <c r="B24" s="53" t="s">
        <v>6</v>
      </c>
      <c r="C24" s="54" t="s">
        <v>59</v>
      </c>
      <c r="D24" s="55" t="s">
        <v>53</v>
      </c>
      <c r="E24" s="56">
        <v>0</v>
      </c>
      <c r="F24" s="56">
        <v>0</v>
      </c>
      <c r="G24" s="57" t="e">
        <f t="shared" ref="G24:G28" si="3">F24/E24</f>
        <v>#DIV/0!</v>
      </c>
      <c r="H24" s="56">
        <v>0</v>
      </c>
      <c r="I24" s="58" t="e">
        <f t="shared" ref="I24:I27" si="4">N24/M24</f>
        <v>#REF!</v>
      </c>
      <c r="J24" s="59">
        <v>44561</v>
      </c>
      <c r="K24" s="60" t="s">
        <v>52</v>
      </c>
      <c r="L24" s="59">
        <v>43119</v>
      </c>
      <c r="M24" s="61">
        <v>0</v>
      </c>
      <c r="N24" s="62" t="e">
        <f>_xlfn.DAYS(#REF!,$B$3)/30</f>
        <v>#REF!</v>
      </c>
      <c r="O24" s="23"/>
    </row>
    <row r="25" spans="1:16" ht="15" x14ac:dyDescent="0.25">
      <c r="A25" s="44"/>
      <c r="B25" s="82" t="s">
        <v>68</v>
      </c>
      <c r="C25" s="121" t="s">
        <v>91</v>
      </c>
      <c r="D25" s="83" t="s">
        <v>51</v>
      </c>
      <c r="E25" s="84">
        <v>584500</v>
      </c>
      <c r="F25" s="84">
        <v>0</v>
      </c>
      <c r="G25" s="85">
        <f>F25/E25</f>
        <v>0</v>
      </c>
      <c r="H25" s="84">
        <v>0</v>
      </c>
      <c r="I25" s="86" t="e">
        <f t="shared" si="4"/>
        <v>#DIV/0!</v>
      </c>
      <c r="J25" s="87">
        <v>46022</v>
      </c>
      <c r="K25" s="88" t="s">
        <v>52</v>
      </c>
      <c r="L25" s="87">
        <v>44197</v>
      </c>
      <c r="M25" s="89"/>
      <c r="N25" s="90"/>
      <c r="O25" s="23"/>
    </row>
    <row r="26" spans="1:16" ht="15" x14ac:dyDescent="0.25">
      <c r="A26" s="44"/>
      <c r="B26" s="45" t="s">
        <v>60</v>
      </c>
      <c r="C26" s="140" t="s">
        <v>111</v>
      </c>
      <c r="D26" s="39" t="s">
        <v>53</v>
      </c>
      <c r="E26" s="40">
        <v>545500</v>
      </c>
      <c r="F26" s="40">
        <v>264101.17</v>
      </c>
      <c r="G26" s="41">
        <f t="shared" si="3"/>
        <v>0.48414513290559119</v>
      </c>
      <c r="H26" s="40">
        <v>853.99</v>
      </c>
      <c r="I26" s="46" t="e">
        <f t="shared" si="4"/>
        <v>#DIV/0!</v>
      </c>
      <c r="J26" s="42">
        <v>46752</v>
      </c>
      <c r="K26" s="43" t="s">
        <v>52</v>
      </c>
      <c r="L26" s="42">
        <v>44826</v>
      </c>
      <c r="M26" s="37"/>
      <c r="N26" s="47"/>
      <c r="O26" s="23"/>
    </row>
    <row r="27" spans="1:16" ht="15" x14ac:dyDescent="0.25">
      <c r="A27" s="44"/>
      <c r="B27" s="45" t="s">
        <v>61</v>
      </c>
      <c r="C27" s="134" t="s">
        <v>109</v>
      </c>
      <c r="D27" s="39" t="s">
        <v>53</v>
      </c>
      <c r="E27" s="40">
        <v>7480</v>
      </c>
      <c r="F27" s="40">
        <v>7362.8</v>
      </c>
      <c r="G27" s="41">
        <f t="shared" si="3"/>
        <v>0.98433155080213908</v>
      </c>
      <c r="H27" s="40">
        <v>117.2</v>
      </c>
      <c r="I27" s="46" t="e">
        <f t="shared" si="4"/>
        <v>#DIV/0!</v>
      </c>
      <c r="J27" s="42">
        <v>46203</v>
      </c>
      <c r="K27" s="43" t="s">
        <v>52</v>
      </c>
      <c r="L27" s="42">
        <v>45839</v>
      </c>
      <c r="M27" s="37"/>
      <c r="N27" s="47"/>
      <c r="O27" s="23"/>
    </row>
    <row r="28" spans="1:16" ht="15" x14ac:dyDescent="0.25">
      <c r="A28" s="44" t="s">
        <v>112</v>
      </c>
      <c r="B28" s="141" t="s">
        <v>113</v>
      </c>
      <c r="C28" s="134"/>
      <c r="D28" s="142" t="s">
        <v>114</v>
      </c>
      <c r="E28" s="40">
        <v>17756.3</v>
      </c>
      <c r="F28" s="40">
        <v>392.62</v>
      </c>
      <c r="G28" s="41">
        <f t="shared" si="3"/>
        <v>2.2111588562932594E-2</v>
      </c>
      <c r="H28" s="40">
        <v>0</v>
      </c>
      <c r="I28" s="46"/>
      <c r="J28" s="42"/>
      <c r="K28" s="143" t="s">
        <v>115</v>
      </c>
      <c r="L28" s="42">
        <v>45622</v>
      </c>
      <c r="M28" s="37"/>
      <c r="N28" s="47"/>
      <c r="O28" s="23"/>
    </row>
    <row r="29" spans="1:16" ht="15" x14ac:dyDescent="0.25">
      <c r="A29" s="44" t="s">
        <v>120</v>
      </c>
      <c r="B29" s="148"/>
      <c r="C29" s="38"/>
      <c r="D29" s="147"/>
      <c r="E29" s="40"/>
      <c r="F29" s="40"/>
      <c r="G29" s="41"/>
      <c r="H29" s="40"/>
      <c r="I29" s="51"/>
      <c r="J29" s="42"/>
      <c r="K29" s="149" t="s">
        <v>121</v>
      </c>
      <c r="L29" s="42"/>
      <c r="M29" s="37"/>
      <c r="N29" s="37"/>
      <c r="O29" s="23"/>
    </row>
    <row r="30" spans="1:16" ht="15" x14ac:dyDescent="0.25">
      <c r="A30" s="23"/>
      <c r="C30" s="38"/>
      <c r="D30" s="39"/>
      <c r="E30" s="40">
        <f>SUM(E6:E29)</f>
        <v>3436963.1399999997</v>
      </c>
      <c r="F30" s="40">
        <f>SUM(F6:F29)</f>
        <v>539884.55000000005</v>
      </c>
      <c r="G30" s="41">
        <f>F30/E30</f>
        <v>0.15708185628083288</v>
      </c>
      <c r="H30" s="40">
        <f>SUM(H6:H29)</f>
        <v>70160.95</v>
      </c>
      <c r="I30" s="51">
        <v>0.56000000000000005</v>
      </c>
      <c r="J30" s="42"/>
      <c r="K30" s="43"/>
      <c r="L30" s="37"/>
      <c r="M30" s="37"/>
      <c r="N30" s="37"/>
      <c r="O30" s="23"/>
    </row>
    <row r="31" spans="1:16" ht="15" x14ac:dyDescent="0.25">
      <c r="A31" s="91" t="s">
        <v>77</v>
      </c>
      <c r="B31" s="92"/>
      <c r="C31" s="93"/>
      <c r="D31" s="94"/>
      <c r="E31" s="49"/>
      <c r="F31" s="49"/>
      <c r="G31" s="49"/>
      <c r="H31" s="49"/>
      <c r="I31" s="49"/>
      <c r="J31" s="24"/>
      <c r="K31" s="49"/>
      <c r="L31" s="23"/>
      <c r="M31" s="23"/>
      <c r="N31" s="23"/>
      <c r="O31" s="23"/>
    </row>
    <row r="32" spans="1:16" ht="15" x14ac:dyDescent="0.25">
      <c r="A32" s="95" t="s">
        <v>78</v>
      </c>
      <c r="B32" s="95"/>
      <c r="C32" s="96"/>
      <c r="D32" s="97"/>
      <c r="E32" s="98"/>
      <c r="F32" s="98"/>
      <c r="G32" s="23"/>
      <c r="H32" s="23"/>
      <c r="I32" s="23"/>
      <c r="J32" s="23"/>
      <c r="K32" s="23"/>
      <c r="L32" s="23"/>
      <c r="M32" s="23"/>
      <c r="N32" s="23"/>
      <c r="O32" s="23"/>
    </row>
    <row r="33" spans="1:15" ht="15" x14ac:dyDescent="0.25">
      <c r="A33" s="99" t="s">
        <v>79</v>
      </c>
      <c r="B33" s="100"/>
      <c r="C33" s="101"/>
      <c r="D33" s="102"/>
      <c r="E33" s="98"/>
      <c r="F33" s="98"/>
      <c r="G33" s="23"/>
      <c r="H33" s="23"/>
      <c r="I33" s="23"/>
      <c r="J33" s="23"/>
      <c r="K33" s="23"/>
      <c r="L33" s="23"/>
      <c r="M33" s="23"/>
      <c r="N33" s="23"/>
      <c r="O33" s="23"/>
    </row>
    <row r="34" spans="1:15" ht="15" x14ac:dyDescent="0.25">
      <c r="A34" s="103" t="s">
        <v>80</v>
      </c>
      <c r="B34" s="103"/>
      <c r="C34" s="104"/>
      <c r="D34" s="103"/>
      <c r="E34" s="23"/>
      <c r="F34" s="23"/>
      <c r="G34" s="23"/>
      <c r="H34" s="23" t="s">
        <v>62</v>
      </c>
      <c r="I34" s="23"/>
      <c r="J34" s="24"/>
      <c r="K34" s="23"/>
      <c r="L34" s="24"/>
      <c r="M34" s="23"/>
      <c r="N34" s="50"/>
      <c r="O34" s="23"/>
    </row>
    <row r="35" spans="1:15" ht="15" x14ac:dyDescent="0.25">
      <c r="A35" s="105" t="s">
        <v>81</v>
      </c>
      <c r="B35" s="106"/>
      <c r="C35" s="105"/>
      <c r="D35" s="105"/>
      <c r="E35" s="23"/>
      <c r="F35" s="23"/>
      <c r="G35" s="23"/>
      <c r="H35" s="23"/>
      <c r="I35" s="23"/>
      <c r="J35" s="23"/>
      <c r="K35" s="23"/>
      <c r="L35" s="23"/>
      <c r="M35" s="23"/>
      <c r="N35" s="23"/>
    </row>
    <row r="36" spans="1:15" ht="15" x14ac:dyDescent="0.25">
      <c r="A36" s="107" t="s">
        <v>82</v>
      </c>
      <c r="B36" s="107"/>
      <c r="C36" s="108"/>
      <c r="D36" s="107"/>
      <c r="E36" s="23"/>
      <c r="F36" s="23"/>
      <c r="G36" s="23"/>
      <c r="H36" s="23" t="s">
        <v>62</v>
      </c>
      <c r="I36" s="23"/>
      <c r="J36" s="23"/>
      <c r="K36" s="23"/>
      <c r="L36" s="23"/>
      <c r="M36" s="23"/>
      <c r="N36" s="23"/>
    </row>
    <row r="37" spans="1:15" ht="15" x14ac:dyDescent="0.25">
      <c r="A37" s="109" t="s">
        <v>83</v>
      </c>
      <c r="B37" s="110"/>
      <c r="C37" s="110"/>
      <c r="D37" s="110"/>
      <c r="E37" s="23"/>
      <c r="F37" s="23"/>
      <c r="G37" s="23"/>
      <c r="H37" s="23"/>
      <c r="I37" s="23"/>
      <c r="J37" s="23"/>
      <c r="K37" s="23"/>
      <c r="L37" s="23"/>
      <c r="M37" s="23"/>
      <c r="N37" s="23"/>
    </row>
    <row r="38" spans="1:15" ht="15" x14ac:dyDescent="0.25">
      <c r="A38" s="111" t="s">
        <v>84</v>
      </c>
      <c r="B38" s="112"/>
      <c r="C38" s="112"/>
      <c r="D38" s="111"/>
      <c r="E38" s="23"/>
      <c r="F38" s="23"/>
      <c r="G38" s="23"/>
      <c r="H38" s="23"/>
      <c r="I38" s="23" t="s">
        <v>62</v>
      </c>
      <c r="J38" s="23"/>
      <c r="K38" s="23"/>
      <c r="L38" s="23"/>
      <c r="M38" s="23"/>
      <c r="N38" s="23"/>
    </row>
    <row r="39" spans="1:15" ht="15" x14ac:dyDescent="0.25">
      <c r="A39" s="113" t="s">
        <v>85</v>
      </c>
      <c r="B39" s="113"/>
      <c r="C39" s="114"/>
      <c r="D39" s="11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5" ht="15" x14ac:dyDescent="0.25">
      <c r="A40" s="115" t="s">
        <v>86</v>
      </c>
      <c r="B40" s="115"/>
      <c r="C40" s="115"/>
      <c r="D40" s="115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5" ht="15" x14ac:dyDescent="0.25">
      <c r="A41" s="116" t="s">
        <v>87</v>
      </c>
      <c r="B41" s="116"/>
      <c r="C41" s="116"/>
      <c r="D41" s="117"/>
      <c r="E41" s="23"/>
      <c r="F41" s="23"/>
      <c r="G41" s="23"/>
      <c r="H41" s="23"/>
      <c r="I41" s="23"/>
      <c r="J41" s="23"/>
      <c r="K41" s="23"/>
      <c r="L41" s="23"/>
      <c r="M41" s="23"/>
      <c r="N41" s="23"/>
    </row>
    <row r="42" spans="1:15" ht="15" x14ac:dyDescent="0.25">
      <c r="A42" s="118" t="s">
        <v>88</v>
      </c>
      <c r="B42" s="118"/>
      <c r="C42" s="118"/>
      <c r="D42" s="118"/>
      <c r="E42" s="23"/>
      <c r="F42" s="23"/>
      <c r="G42" s="23"/>
      <c r="H42" s="23"/>
      <c r="I42" s="23"/>
      <c r="J42" s="23"/>
      <c r="K42" s="23"/>
      <c r="L42" s="23"/>
      <c r="M42" s="23"/>
      <c r="N42" s="23"/>
    </row>
    <row r="43" spans="1:15" ht="15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</row>
  </sheetData>
  <phoneticPr fontId="23" type="noConversion"/>
  <pageMargins left="0.5" right="0.25" top="0.75" bottom="0.75" header="0.3" footer="0.3"/>
  <pageSetup orientation="landscape" r:id="rId1"/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0A048-AA6E-4898-BA4F-4B84CC649FA5}">
  <dimension ref="A1:L62"/>
  <sheetViews>
    <sheetView topLeftCell="A13" zoomScaleNormal="100" workbookViewId="0">
      <selection activeCell="E47" sqref="E47"/>
    </sheetView>
  </sheetViews>
  <sheetFormatPr defaultRowHeight="12.75" x14ac:dyDescent="0.2"/>
  <cols>
    <col min="5" max="5" width="11.28515625" bestFit="1" customWidth="1"/>
    <col min="11" max="11" width="10.28515625" bestFit="1" customWidth="1"/>
  </cols>
  <sheetData>
    <row r="1" spans="1:12" ht="20.25" x14ac:dyDescent="0.3">
      <c r="A1" s="10" t="s">
        <v>62</v>
      </c>
      <c r="L1" s="219"/>
    </row>
    <row r="3" spans="1:12" x14ac:dyDescent="0.2">
      <c r="A3" t="s">
        <v>8</v>
      </c>
      <c r="G3">
        <v>2026</v>
      </c>
    </row>
    <row r="4" spans="1:12" x14ac:dyDescent="0.2">
      <c r="A4" s="11" t="s">
        <v>9</v>
      </c>
      <c r="B4" s="11"/>
      <c r="C4" s="12"/>
      <c r="D4" s="13"/>
      <c r="E4" s="14"/>
      <c r="F4" s="11"/>
      <c r="G4" s="11"/>
      <c r="H4" s="11"/>
      <c r="I4" s="12"/>
      <c r="J4" s="13"/>
      <c r="K4" s="14"/>
    </row>
    <row r="5" spans="1:12" x14ac:dyDescent="0.2">
      <c r="A5" s="25" t="s">
        <v>10</v>
      </c>
      <c r="B5" t="s">
        <v>4</v>
      </c>
      <c r="C5">
        <v>585.5</v>
      </c>
      <c r="D5" s="15">
        <v>58.6</v>
      </c>
      <c r="E5" s="15">
        <f t="shared" ref="E5:E6" si="0">D5*C5</f>
        <v>34310.300000000003</v>
      </c>
      <c r="G5" s="25" t="s">
        <v>11</v>
      </c>
      <c r="H5" t="s">
        <v>4</v>
      </c>
      <c r="J5" s="15">
        <v>60.46</v>
      </c>
      <c r="K5" s="15">
        <f>J5*I5</f>
        <v>0</v>
      </c>
    </row>
    <row r="6" spans="1:12" x14ac:dyDescent="0.2">
      <c r="B6" t="s">
        <v>64</v>
      </c>
      <c r="C6">
        <v>531</v>
      </c>
      <c r="D6" s="15">
        <v>117.37</v>
      </c>
      <c r="E6" s="15">
        <f t="shared" si="0"/>
        <v>62323.47</v>
      </c>
      <c r="H6" t="s">
        <v>64</v>
      </c>
      <c r="J6" s="15">
        <v>124.71</v>
      </c>
      <c r="K6" s="15">
        <f t="shared" ref="K6:K7" si="1">J6*I6</f>
        <v>0</v>
      </c>
    </row>
    <row r="7" spans="1:12" x14ac:dyDescent="0.2">
      <c r="B7" t="s">
        <v>188</v>
      </c>
      <c r="C7">
        <v>36</v>
      </c>
      <c r="D7" s="15">
        <v>37.96</v>
      </c>
      <c r="E7" s="15">
        <v>1366.56</v>
      </c>
      <c r="H7" t="s">
        <v>188</v>
      </c>
      <c r="J7" s="15">
        <v>40</v>
      </c>
      <c r="K7" s="15">
        <f t="shared" si="1"/>
        <v>0</v>
      </c>
    </row>
    <row r="8" spans="1:12" x14ac:dyDescent="0.2">
      <c r="B8" t="s">
        <v>117</v>
      </c>
      <c r="C8">
        <v>80.5</v>
      </c>
      <c r="D8" s="15">
        <v>39.869999999999997</v>
      </c>
      <c r="E8" s="15">
        <v>3209.54</v>
      </c>
      <c r="H8" t="s">
        <v>189</v>
      </c>
      <c r="J8" s="15">
        <v>0</v>
      </c>
      <c r="K8" s="15">
        <v>0</v>
      </c>
    </row>
    <row r="9" spans="1:12" ht="13.5" thickBot="1" x14ac:dyDescent="0.25">
      <c r="B9" t="s">
        <v>189</v>
      </c>
      <c r="C9">
        <v>48</v>
      </c>
      <c r="D9" s="15">
        <v>41.08</v>
      </c>
      <c r="E9" s="16">
        <v>1971.84</v>
      </c>
      <c r="J9" s="15">
        <v>0</v>
      </c>
      <c r="K9" s="16">
        <v>0</v>
      </c>
    </row>
    <row r="10" spans="1:12" x14ac:dyDescent="0.2">
      <c r="D10" s="15"/>
      <c r="E10" s="17">
        <f>SUM(E5:E9)</f>
        <v>103181.70999999999</v>
      </c>
      <c r="J10" s="15"/>
      <c r="K10" s="17">
        <f>SUM(K5:K9)</f>
        <v>0</v>
      </c>
    </row>
    <row r="11" spans="1:12" x14ac:dyDescent="0.2">
      <c r="D11" s="15"/>
      <c r="E11" s="17"/>
      <c r="J11" s="15"/>
    </row>
    <row r="12" spans="1:12" x14ac:dyDescent="0.2">
      <c r="A12" s="25" t="s">
        <v>12</v>
      </c>
      <c r="D12" s="15"/>
      <c r="G12" s="25" t="s">
        <v>13</v>
      </c>
      <c r="H12" t="s">
        <v>4</v>
      </c>
      <c r="J12" s="15">
        <v>58.95</v>
      </c>
      <c r="K12" s="15">
        <f t="shared" ref="K12:K14" si="2">J12*I12</f>
        <v>0</v>
      </c>
    </row>
    <row r="13" spans="1:12" x14ac:dyDescent="0.2">
      <c r="B13" t="s">
        <v>4</v>
      </c>
      <c r="C13">
        <v>464</v>
      </c>
      <c r="D13" s="15">
        <v>60.46</v>
      </c>
      <c r="E13" s="15">
        <f t="shared" ref="E13:E15" si="3">D13*C13</f>
        <v>28053.439999999999</v>
      </c>
      <c r="H13" t="s">
        <v>64</v>
      </c>
      <c r="J13" s="15">
        <v>117.37</v>
      </c>
      <c r="K13" s="15">
        <f t="shared" si="2"/>
        <v>0</v>
      </c>
    </row>
    <row r="14" spans="1:12" x14ac:dyDescent="0.2">
      <c r="B14" t="s">
        <v>64</v>
      </c>
      <c r="C14">
        <v>493</v>
      </c>
      <c r="D14" s="15">
        <v>124.71</v>
      </c>
      <c r="E14" s="15">
        <f t="shared" si="3"/>
        <v>61482.03</v>
      </c>
      <c r="H14" t="s">
        <v>188</v>
      </c>
      <c r="J14" s="15">
        <v>39.869999999999997</v>
      </c>
      <c r="K14" s="15">
        <f t="shared" si="2"/>
        <v>0</v>
      </c>
      <c r="L14" t="s">
        <v>62</v>
      </c>
    </row>
    <row r="15" spans="1:12" x14ac:dyDescent="0.2">
      <c r="B15" t="s">
        <v>188</v>
      </c>
      <c r="C15">
        <v>52</v>
      </c>
      <c r="D15" s="15">
        <v>39.85</v>
      </c>
      <c r="E15" s="15">
        <f t="shared" si="3"/>
        <v>2072.2000000000003</v>
      </c>
      <c r="H15" t="s">
        <v>189</v>
      </c>
      <c r="J15" s="15">
        <v>0</v>
      </c>
      <c r="K15" s="15">
        <v>0</v>
      </c>
    </row>
    <row r="16" spans="1:12" ht="13.5" thickBot="1" x14ac:dyDescent="0.25">
      <c r="B16" t="s">
        <v>189</v>
      </c>
      <c r="C16">
        <v>64</v>
      </c>
      <c r="D16" s="15">
        <v>42.81</v>
      </c>
      <c r="E16" s="15">
        <v>2739.84</v>
      </c>
      <c r="J16" s="15">
        <v>0</v>
      </c>
      <c r="K16" s="16">
        <v>0</v>
      </c>
      <c r="L16" t="s">
        <v>62</v>
      </c>
    </row>
    <row r="17" spans="1:12" ht="13.5" thickBot="1" x14ac:dyDescent="0.25">
      <c r="D17" s="15">
        <v>0</v>
      </c>
      <c r="E17" s="16">
        <v>0</v>
      </c>
      <c r="J17" s="15"/>
      <c r="K17" s="17">
        <f>SUM(K12:K16)</f>
        <v>0</v>
      </c>
    </row>
    <row r="18" spans="1:12" x14ac:dyDescent="0.2">
      <c r="D18" s="15"/>
      <c r="E18" s="17">
        <f>SUM(E13:E17)</f>
        <v>94347.51</v>
      </c>
      <c r="J18" s="15"/>
    </row>
    <row r="19" spans="1:12" x14ac:dyDescent="0.2">
      <c r="A19" s="25" t="s">
        <v>14</v>
      </c>
      <c r="D19" s="15"/>
      <c r="G19" s="25" t="s">
        <v>15</v>
      </c>
      <c r="H19" t="s">
        <v>4</v>
      </c>
      <c r="J19" s="15">
        <v>58.95</v>
      </c>
      <c r="K19" s="15">
        <f t="shared" ref="K19:K21" si="4">J19*I19</f>
        <v>0</v>
      </c>
    </row>
    <row r="20" spans="1:12" x14ac:dyDescent="0.2">
      <c r="B20" t="s">
        <v>4</v>
      </c>
      <c r="D20" s="15">
        <v>60.46</v>
      </c>
      <c r="E20" s="15">
        <f t="shared" ref="E20:E22" si="5">D20*C20</f>
        <v>0</v>
      </c>
      <c r="H20" t="s">
        <v>64</v>
      </c>
      <c r="J20" s="15">
        <v>117.37</v>
      </c>
      <c r="K20" s="15">
        <f t="shared" si="4"/>
        <v>0</v>
      </c>
    </row>
    <row r="21" spans="1:12" x14ac:dyDescent="0.2">
      <c r="B21" t="s">
        <v>64</v>
      </c>
      <c r="D21" s="15">
        <v>124.71</v>
      </c>
      <c r="E21" s="15">
        <f t="shared" si="5"/>
        <v>0</v>
      </c>
      <c r="H21" t="s">
        <v>188</v>
      </c>
      <c r="J21" s="15">
        <v>39.869999999999997</v>
      </c>
      <c r="K21" s="15">
        <f t="shared" si="4"/>
        <v>0</v>
      </c>
    </row>
    <row r="22" spans="1:12" x14ac:dyDescent="0.2">
      <c r="B22" t="s">
        <v>188</v>
      </c>
      <c r="D22" s="15">
        <v>40</v>
      </c>
      <c r="E22" s="15">
        <f t="shared" si="5"/>
        <v>0</v>
      </c>
      <c r="H22" t="s">
        <v>189</v>
      </c>
      <c r="J22" s="15">
        <v>0</v>
      </c>
      <c r="K22" s="15">
        <v>0</v>
      </c>
    </row>
    <row r="23" spans="1:12" ht="13.5" thickBot="1" x14ac:dyDescent="0.25">
      <c r="B23" t="s">
        <v>189</v>
      </c>
      <c r="D23" s="15">
        <v>0</v>
      </c>
      <c r="E23" s="15">
        <v>0</v>
      </c>
      <c r="F23" t="s">
        <v>62</v>
      </c>
      <c r="J23" s="15">
        <v>0</v>
      </c>
      <c r="K23" s="16">
        <v>0</v>
      </c>
    </row>
    <row r="24" spans="1:12" ht="13.5" thickBot="1" x14ac:dyDescent="0.25">
      <c r="D24" s="15">
        <v>0</v>
      </c>
      <c r="E24" s="16">
        <v>0</v>
      </c>
      <c r="J24" s="15"/>
      <c r="K24" s="17">
        <f>SUM(K19:K23)</f>
        <v>0</v>
      </c>
    </row>
    <row r="25" spans="1:12" x14ac:dyDescent="0.2">
      <c r="D25" s="15"/>
      <c r="E25" s="17">
        <f>SUM(E20:E24)</f>
        <v>0</v>
      </c>
      <c r="J25" s="15"/>
    </row>
    <row r="26" spans="1:12" x14ac:dyDescent="0.2">
      <c r="A26" s="25" t="s">
        <v>16</v>
      </c>
      <c r="D26" s="15"/>
      <c r="G26" s="25" t="s">
        <v>17</v>
      </c>
      <c r="H26" t="s">
        <v>4</v>
      </c>
      <c r="J26" s="15">
        <v>58.95</v>
      </c>
      <c r="K26" s="15">
        <f t="shared" ref="K26:K28" si="6">J26*I26</f>
        <v>0</v>
      </c>
    </row>
    <row r="27" spans="1:12" x14ac:dyDescent="0.2">
      <c r="B27" t="s">
        <v>4</v>
      </c>
      <c r="D27" s="15">
        <v>60.46</v>
      </c>
      <c r="E27" s="15">
        <f t="shared" ref="E27:E29" si="7">D27*C27</f>
        <v>0</v>
      </c>
      <c r="H27" t="s">
        <v>64</v>
      </c>
      <c r="J27" s="15">
        <v>117.37</v>
      </c>
      <c r="K27" s="15">
        <f t="shared" si="6"/>
        <v>0</v>
      </c>
    </row>
    <row r="28" spans="1:12" x14ac:dyDescent="0.2">
      <c r="B28" t="s">
        <v>64</v>
      </c>
      <c r="D28" s="15">
        <v>124.71</v>
      </c>
      <c r="E28" s="15">
        <f t="shared" si="7"/>
        <v>0</v>
      </c>
      <c r="H28" t="s">
        <v>188</v>
      </c>
      <c r="J28" s="15">
        <v>39.869999999999997</v>
      </c>
      <c r="K28" s="15">
        <f t="shared" si="6"/>
        <v>0</v>
      </c>
      <c r="L28" t="s">
        <v>62</v>
      </c>
    </row>
    <row r="29" spans="1:12" x14ac:dyDescent="0.2">
      <c r="B29" t="s">
        <v>188</v>
      </c>
      <c r="D29" s="15">
        <v>40</v>
      </c>
      <c r="E29" s="15">
        <f t="shared" si="7"/>
        <v>0</v>
      </c>
      <c r="H29" t="s">
        <v>189</v>
      </c>
      <c r="J29" s="15">
        <v>0</v>
      </c>
      <c r="K29" s="15">
        <v>0</v>
      </c>
      <c r="L29" t="s">
        <v>62</v>
      </c>
    </row>
    <row r="30" spans="1:12" ht="13.5" thickBot="1" x14ac:dyDescent="0.25">
      <c r="B30" t="s">
        <v>189</v>
      </c>
      <c r="D30" s="15">
        <v>0</v>
      </c>
      <c r="E30" s="15">
        <v>0</v>
      </c>
      <c r="J30" s="15">
        <v>0</v>
      </c>
      <c r="K30" s="16">
        <v>0</v>
      </c>
    </row>
    <row r="31" spans="1:12" ht="13.5" thickBot="1" x14ac:dyDescent="0.25">
      <c r="D31" s="15">
        <v>0</v>
      </c>
      <c r="E31" s="16">
        <v>0</v>
      </c>
      <c r="J31" s="15"/>
      <c r="K31" s="17">
        <f>SUM(K26:K30)</f>
        <v>0</v>
      </c>
    </row>
    <row r="32" spans="1:12" x14ac:dyDescent="0.2">
      <c r="D32" s="15"/>
      <c r="E32" s="17">
        <f>SUM(E27:E31)</f>
        <v>0</v>
      </c>
      <c r="J32" s="15"/>
      <c r="K32" s="17"/>
    </row>
    <row r="33" spans="1:12" x14ac:dyDescent="0.2">
      <c r="A33" s="25" t="s">
        <v>19</v>
      </c>
      <c r="D33" s="15"/>
      <c r="G33" s="25" t="s">
        <v>18</v>
      </c>
      <c r="H33" t="s">
        <v>4</v>
      </c>
      <c r="J33" s="15">
        <v>58.95</v>
      </c>
      <c r="K33" s="15">
        <f t="shared" ref="K33:K36" si="8">J33*I33</f>
        <v>0</v>
      </c>
    </row>
    <row r="34" spans="1:12" x14ac:dyDescent="0.2">
      <c r="B34" t="s">
        <v>4</v>
      </c>
      <c r="D34" s="15">
        <v>60.46</v>
      </c>
      <c r="E34" s="15">
        <f t="shared" ref="E34:E36" si="9">D34*C34</f>
        <v>0</v>
      </c>
      <c r="H34" t="s">
        <v>64</v>
      </c>
      <c r="J34" s="15">
        <v>117.37</v>
      </c>
      <c r="K34" s="15">
        <f t="shared" si="8"/>
        <v>0</v>
      </c>
    </row>
    <row r="35" spans="1:12" x14ac:dyDescent="0.2">
      <c r="B35" t="s">
        <v>64</v>
      </c>
      <c r="D35" s="15">
        <v>124.71</v>
      </c>
      <c r="E35" s="15">
        <f t="shared" si="9"/>
        <v>0</v>
      </c>
      <c r="H35" t="s">
        <v>188</v>
      </c>
      <c r="J35" s="15">
        <v>37.96</v>
      </c>
      <c r="K35" s="15">
        <f t="shared" si="8"/>
        <v>0</v>
      </c>
    </row>
    <row r="36" spans="1:12" ht="13.5" thickBot="1" x14ac:dyDescent="0.25">
      <c r="B36" t="s">
        <v>188</v>
      </c>
      <c r="D36" s="15">
        <v>40</v>
      </c>
      <c r="E36" s="15">
        <f t="shared" si="9"/>
        <v>0</v>
      </c>
      <c r="H36" t="s">
        <v>189</v>
      </c>
      <c r="J36" s="15">
        <v>41.08</v>
      </c>
      <c r="K36" s="16">
        <f t="shared" si="8"/>
        <v>0</v>
      </c>
    </row>
    <row r="37" spans="1:12" x14ac:dyDescent="0.2">
      <c r="B37" t="s">
        <v>189</v>
      </c>
      <c r="D37" s="15">
        <v>0</v>
      </c>
      <c r="E37" s="15">
        <v>0</v>
      </c>
      <c r="J37" s="15"/>
      <c r="K37" s="17">
        <f>SUM(K33:K36)</f>
        <v>0</v>
      </c>
    </row>
    <row r="38" spans="1:12" ht="13.5" thickBot="1" x14ac:dyDescent="0.25">
      <c r="D38" s="15">
        <v>0</v>
      </c>
      <c r="E38" s="16">
        <v>0</v>
      </c>
      <c r="J38" s="15"/>
      <c r="K38" s="17"/>
    </row>
    <row r="39" spans="1:12" x14ac:dyDescent="0.2">
      <c r="D39" s="15"/>
      <c r="E39" s="17">
        <f>SUM(E34:E38)</f>
        <v>0</v>
      </c>
      <c r="H39" t="s">
        <v>4</v>
      </c>
      <c r="J39" s="15">
        <v>58.95</v>
      </c>
      <c r="K39" s="15">
        <f>J39*I39</f>
        <v>0</v>
      </c>
    </row>
    <row r="40" spans="1:12" x14ac:dyDescent="0.2">
      <c r="A40" s="25" t="s">
        <v>21</v>
      </c>
      <c r="D40" s="15"/>
      <c r="G40" s="25" t="s">
        <v>20</v>
      </c>
      <c r="H40" t="s">
        <v>64</v>
      </c>
      <c r="J40" s="15">
        <v>117.37</v>
      </c>
      <c r="K40" s="15">
        <f>J40*I40</f>
        <v>0</v>
      </c>
    </row>
    <row r="41" spans="1:12" x14ac:dyDescent="0.2">
      <c r="B41" t="s">
        <v>4</v>
      </c>
      <c r="D41" s="15">
        <v>60.46</v>
      </c>
      <c r="E41" s="15">
        <f t="shared" ref="E41:E43" si="10">D41*C41</f>
        <v>0</v>
      </c>
      <c r="H41" t="s">
        <v>188</v>
      </c>
      <c r="J41" s="15">
        <v>37.96</v>
      </c>
      <c r="K41" s="15">
        <f>J41*I41</f>
        <v>0</v>
      </c>
    </row>
    <row r="42" spans="1:12" ht="13.5" thickBot="1" x14ac:dyDescent="0.25">
      <c r="B42" t="s">
        <v>64</v>
      </c>
      <c r="D42" s="15">
        <v>124.71</v>
      </c>
      <c r="E42" s="15">
        <f t="shared" si="10"/>
        <v>0</v>
      </c>
      <c r="H42" t="s">
        <v>189</v>
      </c>
      <c r="J42" s="15">
        <v>41.08</v>
      </c>
      <c r="K42" s="15">
        <f>J42*I42</f>
        <v>0</v>
      </c>
    </row>
    <row r="43" spans="1:12" ht="13.5" thickTop="1" x14ac:dyDescent="0.2">
      <c r="B43" t="s">
        <v>188</v>
      </c>
      <c r="D43" s="15">
        <v>40</v>
      </c>
      <c r="E43" s="15">
        <f t="shared" si="10"/>
        <v>0</v>
      </c>
      <c r="J43" s="15"/>
      <c r="K43" s="207">
        <f>SUM(K39:K42)</f>
        <v>0</v>
      </c>
      <c r="L43" t="s">
        <v>62</v>
      </c>
    </row>
    <row r="44" spans="1:12" x14ac:dyDescent="0.2">
      <c r="B44" t="s">
        <v>189</v>
      </c>
      <c r="D44" s="15">
        <v>0</v>
      </c>
      <c r="E44" s="15">
        <v>0</v>
      </c>
      <c r="J44" s="15"/>
      <c r="K44" s="17"/>
    </row>
    <row r="45" spans="1:12" ht="13.5" thickBot="1" x14ac:dyDescent="0.25">
      <c r="D45" s="15">
        <v>0</v>
      </c>
      <c r="E45" s="16">
        <v>0</v>
      </c>
      <c r="I45" t="s">
        <v>62</v>
      </c>
      <c r="J45" s="15"/>
      <c r="K45" s="17"/>
    </row>
    <row r="46" spans="1:12" x14ac:dyDescent="0.2">
      <c r="D46" s="15"/>
      <c r="E46" s="17">
        <f>SUM(E41:E45)</f>
        <v>0</v>
      </c>
      <c r="J46" s="15"/>
      <c r="K46" s="17"/>
    </row>
    <row r="47" spans="1:12" x14ac:dyDescent="0.2">
      <c r="D47" s="15"/>
      <c r="E47" s="220"/>
      <c r="J47" s="15"/>
      <c r="K47" s="17"/>
    </row>
    <row r="48" spans="1:12" x14ac:dyDescent="0.2">
      <c r="D48" s="15"/>
      <c r="E48" s="17"/>
      <c r="J48" s="15"/>
      <c r="K48" s="17"/>
    </row>
    <row r="49" spans="1:11" x14ac:dyDescent="0.2">
      <c r="D49" s="221"/>
      <c r="E49" s="221"/>
      <c r="I49" t="s">
        <v>62</v>
      </c>
      <c r="J49" s="15"/>
      <c r="K49" s="17"/>
    </row>
    <row r="50" spans="1:11" x14ac:dyDescent="0.2">
      <c r="D50" s="221"/>
      <c r="E50" s="221"/>
      <c r="J50" s="15"/>
      <c r="K50" s="17"/>
    </row>
    <row r="51" spans="1:11" x14ac:dyDescent="0.2">
      <c r="D51" s="221"/>
      <c r="E51" s="221"/>
      <c r="J51" s="15"/>
      <c r="K51" s="17"/>
    </row>
    <row r="52" spans="1:11" x14ac:dyDescent="0.2">
      <c r="D52" s="221"/>
      <c r="E52" s="221"/>
      <c r="J52" s="15"/>
      <c r="K52" s="17"/>
    </row>
    <row r="53" spans="1:11" x14ac:dyDescent="0.2">
      <c r="E53" s="17"/>
      <c r="K53" s="17"/>
    </row>
    <row r="54" spans="1:11" x14ac:dyDescent="0.2">
      <c r="K54" s="17"/>
    </row>
    <row r="55" spans="1:11" x14ac:dyDescent="0.2">
      <c r="K55" s="17"/>
    </row>
    <row r="57" spans="1:11" x14ac:dyDescent="0.2">
      <c r="D57" s="221"/>
    </row>
    <row r="58" spans="1:11" x14ac:dyDescent="0.2">
      <c r="E58" s="17"/>
    </row>
    <row r="62" spans="1:11" x14ac:dyDescent="0.2">
      <c r="A62" s="208" t="s">
        <v>190</v>
      </c>
    </row>
  </sheetData>
  <pageMargins left="0.7" right="0.7" top="0.75" bottom="0.75" header="0.3" footer="0.3"/>
  <pageSetup scale="89" orientation="portrait" r:id="rId1"/>
  <colBreaks count="1" manualBreakCount="1">
    <brk id="1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51346-22DE-4331-AA7C-56E0F4C74B12}">
  <sheetPr>
    <pageSetUpPr fitToPage="1"/>
  </sheetPr>
  <dimension ref="A1:O100"/>
  <sheetViews>
    <sheetView tabSelected="1" zoomScaleNormal="100" workbookViewId="0">
      <selection activeCell="T3" sqref="T3"/>
    </sheetView>
  </sheetViews>
  <sheetFormatPr defaultRowHeight="12.75" x14ac:dyDescent="0.2"/>
  <cols>
    <col min="1" max="4" width="9.140625" style="1"/>
    <col min="5" max="5" width="10.42578125" style="1" bestFit="1" customWidth="1"/>
    <col min="6" max="9" width="9.140625" style="1"/>
    <col min="10" max="10" width="10.28515625" style="1" bestFit="1" customWidth="1"/>
    <col min="11" max="13" width="9.140625" style="1"/>
  </cols>
  <sheetData>
    <row r="1" spans="1:15" ht="15.75" x14ac:dyDescent="0.25">
      <c r="A1" s="2" t="s">
        <v>22</v>
      </c>
      <c r="B1"/>
      <c r="C1"/>
      <c r="D1"/>
      <c r="E1"/>
      <c r="F1"/>
      <c r="G1"/>
      <c r="H1"/>
      <c r="I1" s="2" t="s">
        <v>116</v>
      </c>
      <c r="J1" s="18" t="s">
        <v>213</v>
      </c>
      <c r="K1"/>
      <c r="L1"/>
      <c r="M1"/>
    </row>
    <row r="2" spans="1:15" x14ac:dyDescent="0.2">
      <c r="A2" s="7"/>
      <c r="B2"/>
      <c r="D2"/>
      <c r="E2"/>
      <c r="F2"/>
      <c r="G2"/>
      <c r="H2"/>
      <c r="I2"/>
      <c r="J2"/>
      <c r="K2"/>
      <c r="L2"/>
    </row>
    <row r="3" spans="1:15" ht="15.75" x14ac:dyDescent="0.25">
      <c r="A3" s="3" t="s">
        <v>4</v>
      </c>
      <c r="B3"/>
      <c r="C3"/>
      <c r="D3" s="1" t="s">
        <v>23</v>
      </c>
      <c r="F3"/>
      <c r="G3"/>
      <c r="H3"/>
      <c r="I3"/>
      <c r="J3"/>
      <c r="K3"/>
      <c r="L3"/>
      <c r="M3" s="1" t="s">
        <v>24</v>
      </c>
    </row>
    <row r="4" spans="1:15" x14ac:dyDescent="0.2">
      <c r="A4" s="19"/>
      <c r="B4" s="20" t="s">
        <v>25</v>
      </c>
      <c r="C4" s="19"/>
      <c r="D4" s="19"/>
      <c r="E4" s="19"/>
      <c r="F4" s="26"/>
      <c r="G4" s="20" t="s">
        <v>26</v>
      </c>
      <c r="H4" s="19"/>
      <c r="I4" s="19"/>
      <c r="J4" s="19"/>
      <c r="K4" s="26"/>
      <c r="L4" s="20" t="s">
        <v>27</v>
      </c>
      <c r="M4" s="19"/>
      <c r="N4" s="9"/>
      <c r="O4" s="4"/>
    </row>
    <row r="5" spans="1:15" x14ac:dyDescent="0.2">
      <c r="A5" s="5" t="s">
        <v>28</v>
      </c>
      <c r="B5" s="5" t="s">
        <v>29</v>
      </c>
      <c r="C5" s="5" t="s">
        <v>30</v>
      </c>
      <c r="D5" s="5" t="s">
        <v>63</v>
      </c>
      <c r="E5" s="5" t="s">
        <v>191</v>
      </c>
      <c r="F5" s="27"/>
      <c r="G5" s="5" t="s">
        <v>29</v>
      </c>
      <c r="H5" s="5" t="s">
        <v>30</v>
      </c>
      <c r="I5" s="5" t="s">
        <v>63</v>
      </c>
      <c r="J5" s="4" t="s">
        <v>31</v>
      </c>
      <c r="K5" s="28"/>
      <c r="L5" s="5" t="s">
        <v>29</v>
      </c>
      <c r="M5" s="5" t="s">
        <v>30</v>
      </c>
      <c r="N5" s="5" t="s">
        <v>63</v>
      </c>
      <c r="O5" s="4" t="s">
        <v>31</v>
      </c>
    </row>
    <row r="6" spans="1:15" x14ac:dyDescent="0.2">
      <c r="A6" s="4"/>
      <c r="B6" s="5"/>
      <c r="C6" s="5"/>
      <c r="D6" s="31">
        <v>291.5</v>
      </c>
      <c r="E6" s="209"/>
      <c r="F6" s="27"/>
      <c r="G6" s="5"/>
      <c r="H6" s="5"/>
      <c r="I6" s="21">
        <v>74.5</v>
      </c>
      <c r="J6" s="5"/>
      <c r="K6" s="27"/>
      <c r="L6" s="5"/>
      <c r="M6" s="5"/>
      <c r="N6" s="31">
        <v>192</v>
      </c>
      <c r="O6" s="5"/>
    </row>
    <row r="7" spans="1:15" x14ac:dyDescent="0.2">
      <c r="A7" s="5" t="s">
        <v>10</v>
      </c>
      <c r="B7" s="5">
        <v>12</v>
      </c>
      <c r="C7" s="5">
        <v>7</v>
      </c>
      <c r="D7" s="5">
        <f>D6+B7-C7</f>
        <v>296.5</v>
      </c>
      <c r="E7" s="210">
        <v>-51.5</v>
      </c>
      <c r="F7" s="27"/>
      <c r="G7" s="5">
        <v>29.5</v>
      </c>
      <c r="H7" s="5">
        <v>7</v>
      </c>
      <c r="I7" s="5">
        <f>I6+G7-H7</f>
        <v>97</v>
      </c>
      <c r="J7" s="22">
        <v>-74.5</v>
      </c>
      <c r="K7" s="27"/>
      <c r="L7" s="5">
        <v>8</v>
      </c>
      <c r="M7" s="5">
        <v>14</v>
      </c>
      <c r="N7" s="5">
        <f>N6+L7-M7</f>
        <v>186</v>
      </c>
      <c r="O7" s="135"/>
    </row>
    <row r="8" spans="1:15" x14ac:dyDescent="0.2">
      <c r="A8" s="5" t="s">
        <v>12</v>
      </c>
      <c r="B8" s="5">
        <v>12</v>
      </c>
      <c r="C8" s="5">
        <v>0</v>
      </c>
      <c r="D8" s="5">
        <f>D7+E7+B8-C8</f>
        <v>257</v>
      </c>
      <c r="E8" s="5"/>
      <c r="F8" s="27"/>
      <c r="G8" s="5">
        <v>20.5</v>
      </c>
      <c r="H8" s="5">
        <v>24</v>
      </c>
      <c r="I8" s="5">
        <f>I7+J7+G8-H8</f>
        <v>19</v>
      </c>
      <c r="J8" s="5"/>
      <c r="K8" s="27"/>
      <c r="L8" s="5">
        <v>8</v>
      </c>
      <c r="M8" s="5">
        <v>6</v>
      </c>
      <c r="N8" s="5">
        <f t="shared" ref="N8:N18" si="0">N7+L8-M8</f>
        <v>188</v>
      </c>
      <c r="O8" s="5"/>
    </row>
    <row r="9" spans="1:15" x14ac:dyDescent="0.2">
      <c r="A9" s="5" t="s">
        <v>14</v>
      </c>
      <c r="B9" s="5">
        <v>12</v>
      </c>
      <c r="C9" s="5">
        <v>0</v>
      </c>
      <c r="D9" s="5">
        <f t="shared" ref="D9:D18" si="1">D8+B9-C9</f>
        <v>269</v>
      </c>
      <c r="E9" s="5"/>
      <c r="F9" s="27"/>
      <c r="G9" s="5"/>
      <c r="H9" s="5">
        <v>0</v>
      </c>
      <c r="I9" s="5">
        <f t="shared" ref="I9:I18" si="2">I8+G9-H9</f>
        <v>19</v>
      </c>
      <c r="J9" s="5"/>
      <c r="K9" s="27"/>
      <c r="L9" s="5">
        <v>8</v>
      </c>
      <c r="M9" s="5">
        <v>0</v>
      </c>
      <c r="N9" s="5">
        <f t="shared" si="0"/>
        <v>196</v>
      </c>
      <c r="O9" s="5"/>
    </row>
    <row r="10" spans="1:15" x14ac:dyDescent="0.2">
      <c r="A10" s="5" t="s">
        <v>16</v>
      </c>
      <c r="B10" s="5">
        <v>12</v>
      </c>
      <c r="C10" s="5">
        <v>0</v>
      </c>
      <c r="D10" s="5">
        <f t="shared" si="1"/>
        <v>281</v>
      </c>
      <c r="E10" s="5"/>
      <c r="F10" s="27"/>
      <c r="G10" s="5"/>
      <c r="H10" s="5">
        <v>0</v>
      </c>
      <c r="I10" s="5">
        <f t="shared" si="2"/>
        <v>19</v>
      </c>
      <c r="J10" s="5"/>
      <c r="K10" s="27"/>
      <c r="L10" s="5">
        <v>8</v>
      </c>
      <c r="M10" s="5">
        <v>0</v>
      </c>
      <c r="N10" s="5">
        <f t="shared" si="0"/>
        <v>204</v>
      </c>
      <c r="O10" s="5"/>
    </row>
    <row r="11" spans="1:15" x14ac:dyDescent="0.2">
      <c r="A11" s="5" t="s">
        <v>19</v>
      </c>
      <c r="B11" s="5">
        <v>12</v>
      </c>
      <c r="C11" s="5">
        <v>0</v>
      </c>
      <c r="D11" s="5">
        <f t="shared" si="1"/>
        <v>293</v>
      </c>
      <c r="E11" s="5"/>
      <c r="F11" s="27"/>
      <c r="G11" s="5"/>
      <c r="H11" s="5">
        <v>0</v>
      </c>
      <c r="I11" s="5">
        <f t="shared" si="2"/>
        <v>19</v>
      </c>
      <c r="J11" s="5" t="s">
        <v>62</v>
      </c>
      <c r="K11" s="27"/>
      <c r="L11" s="5">
        <v>8</v>
      </c>
      <c r="M11" s="5">
        <v>0</v>
      </c>
      <c r="N11" s="5">
        <f t="shared" si="0"/>
        <v>212</v>
      </c>
      <c r="O11" s="5"/>
    </row>
    <row r="12" spans="1:15" x14ac:dyDescent="0.2">
      <c r="A12" s="5" t="s">
        <v>21</v>
      </c>
      <c r="B12" s="5">
        <v>12</v>
      </c>
      <c r="C12" s="5">
        <v>0</v>
      </c>
      <c r="D12" s="5">
        <f t="shared" si="1"/>
        <v>305</v>
      </c>
      <c r="E12" s="5"/>
      <c r="F12" s="27"/>
      <c r="G12" s="5"/>
      <c r="H12" s="5">
        <v>0</v>
      </c>
      <c r="I12" s="5">
        <f t="shared" si="2"/>
        <v>19</v>
      </c>
      <c r="J12" s="5"/>
      <c r="K12" s="27"/>
      <c r="L12" s="5">
        <v>8</v>
      </c>
      <c r="M12" s="5">
        <v>0</v>
      </c>
      <c r="N12" s="5">
        <f t="shared" si="0"/>
        <v>220</v>
      </c>
      <c r="O12" s="5"/>
    </row>
    <row r="13" spans="1:15" x14ac:dyDescent="0.2">
      <c r="A13" s="5" t="s">
        <v>32</v>
      </c>
      <c r="B13" s="5">
        <v>12</v>
      </c>
      <c r="C13" s="5">
        <v>0</v>
      </c>
      <c r="D13" s="5">
        <f t="shared" si="1"/>
        <v>317</v>
      </c>
      <c r="E13" s="5"/>
      <c r="F13" s="27"/>
      <c r="G13" s="5"/>
      <c r="H13" s="5">
        <v>0</v>
      </c>
      <c r="I13" s="5">
        <f t="shared" si="2"/>
        <v>19</v>
      </c>
      <c r="J13" s="5"/>
      <c r="K13" s="27"/>
      <c r="L13" s="5">
        <v>8</v>
      </c>
      <c r="M13" s="5">
        <v>0</v>
      </c>
      <c r="N13" s="5">
        <f t="shared" si="0"/>
        <v>228</v>
      </c>
      <c r="O13" s="5"/>
    </row>
    <row r="14" spans="1:15" x14ac:dyDescent="0.2">
      <c r="A14" s="5" t="s">
        <v>13</v>
      </c>
      <c r="B14" s="5">
        <v>12</v>
      </c>
      <c r="C14" s="5">
        <v>0</v>
      </c>
      <c r="D14" s="5">
        <f t="shared" si="1"/>
        <v>329</v>
      </c>
      <c r="E14" s="5"/>
      <c r="F14" s="27"/>
      <c r="G14" s="5"/>
      <c r="H14" s="5">
        <v>0</v>
      </c>
      <c r="I14" s="5">
        <f t="shared" si="2"/>
        <v>19</v>
      </c>
      <c r="J14" s="5"/>
      <c r="K14" s="27"/>
      <c r="L14" s="5">
        <v>8</v>
      </c>
      <c r="M14" s="5">
        <v>0</v>
      </c>
      <c r="N14" s="5">
        <f t="shared" si="0"/>
        <v>236</v>
      </c>
      <c r="O14" s="5"/>
    </row>
    <row r="15" spans="1:15" x14ac:dyDescent="0.2">
      <c r="A15" s="5" t="s">
        <v>33</v>
      </c>
      <c r="B15" s="5">
        <v>12</v>
      </c>
      <c r="C15" s="5">
        <v>0</v>
      </c>
      <c r="D15" s="5">
        <f t="shared" si="1"/>
        <v>341</v>
      </c>
      <c r="E15" s="5"/>
      <c r="F15" s="27"/>
      <c r="G15" s="5"/>
      <c r="H15" s="5">
        <v>0</v>
      </c>
      <c r="I15" s="5">
        <f t="shared" si="2"/>
        <v>19</v>
      </c>
      <c r="J15" s="5"/>
      <c r="K15" s="27"/>
      <c r="L15" s="5">
        <v>8</v>
      </c>
      <c r="M15" s="5">
        <v>0</v>
      </c>
      <c r="N15" s="5">
        <f t="shared" si="0"/>
        <v>244</v>
      </c>
      <c r="O15" s="5"/>
    </row>
    <row r="16" spans="1:15" x14ac:dyDescent="0.2">
      <c r="A16" s="5" t="s">
        <v>17</v>
      </c>
      <c r="B16" s="5">
        <v>12</v>
      </c>
      <c r="C16" s="5">
        <v>0</v>
      </c>
      <c r="D16" s="5">
        <f t="shared" si="1"/>
        <v>353</v>
      </c>
      <c r="E16" s="5"/>
      <c r="F16" s="27"/>
      <c r="G16" s="5"/>
      <c r="H16" s="5">
        <v>0</v>
      </c>
      <c r="I16" s="5">
        <f t="shared" si="2"/>
        <v>19</v>
      </c>
      <c r="J16" s="5"/>
      <c r="K16" s="27"/>
      <c r="L16" s="5">
        <v>8</v>
      </c>
      <c r="M16" s="5">
        <v>0</v>
      </c>
      <c r="N16" s="5">
        <f t="shared" si="0"/>
        <v>252</v>
      </c>
      <c r="O16" s="5"/>
    </row>
    <row r="17" spans="1:15" x14ac:dyDescent="0.2">
      <c r="A17" s="5" t="s">
        <v>18</v>
      </c>
      <c r="B17" s="5">
        <v>12</v>
      </c>
      <c r="C17" s="5">
        <v>0</v>
      </c>
      <c r="D17" s="5">
        <f t="shared" si="1"/>
        <v>365</v>
      </c>
      <c r="E17" s="5"/>
      <c r="F17" s="27"/>
      <c r="G17" s="5"/>
      <c r="H17" s="5">
        <v>0</v>
      </c>
      <c r="I17" s="5">
        <f t="shared" si="2"/>
        <v>19</v>
      </c>
      <c r="J17" s="5"/>
      <c r="K17" s="27"/>
      <c r="L17" s="5">
        <v>8</v>
      </c>
      <c r="M17" s="5">
        <v>0</v>
      </c>
      <c r="N17" s="5">
        <f t="shared" si="0"/>
        <v>260</v>
      </c>
      <c r="O17" s="5"/>
    </row>
    <row r="18" spans="1:15" x14ac:dyDescent="0.2">
      <c r="A18" s="5" t="s">
        <v>20</v>
      </c>
      <c r="B18" s="5">
        <v>12</v>
      </c>
      <c r="C18" s="5">
        <v>0</v>
      </c>
      <c r="D18" s="5">
        <f t="shared" si="1"/>
        <v>377</v>
      </c>
      <c r="E18" s="5"/>
      <c r="F18" s="27"/>
      <c r="G18" s="5"/>
      <c r="H18" s="5">
        <v>0</v>
      </c>
      <c r="I18" s="5">
        <f t="shared" si="2"/>
        <v>19</v>
      </c>
      <c r="J18" s="122"/>
      <c r="K18" s="27"/>
      <c r="L18" s="5">
        <v>8</v>
      </c>
      <c r="M18" s="5">
        <v>0</v>
      </c>
      <c r="N18" s="5">
        <f t="shared" si="0"/>
        <v>268</v>
      </c>
      <c r="O18" s="135"/>
    </row>
    <row r="19" spans="1:15" x14ac:dyDescent="0.2">
      <c r="A19" s="6" t="s">
        <v>34</v>
      </c>
      <c r="B19" s="5">
        <v>96</v>
      </c>
      <c r="C19" s="5">
        <v>0</v>
      </c>
      <c r="D19" s="5"/>
      <c r="E19" s="5"/>
      <c r="F19" s="27"/>
      <c r="G19" s="5"/>
      <c r="H19" s="5">
        <v>0</v>
      </c>
      <c r="I19" s="5"/>
      <c r="J19" s="5"/>
      <c r="K19" s="27"/>
      <c r="L19" s="5">
        <v>96</v>
      </c>
      <c r="M19" s="5">
        <v>0</v>
      </c>
      <c r="N19" s="5"/>
      <c r="O19" s="5"/>
    </row>
    <row r="20" spans="1:15" x14ac:dyDescent="0.2">
      <c r="A20" s="6" t="s">
        <v>35</v>
      </c>
      <c r="B20" s="5" t="s">
        <v>36</v>
      </c>
      <c r="C20" s="5"/>
      <c r="D20" s="5">
        <v>291.5</v>
      </c>
      <c r="E20" s="5"/>
      <c r="F20" s="27"/>
      <c r="G20" s="5"/>
      <c r="H20" s="5"/>
      <c r="I20" s="5">
        <v>74.5</v>
      </c>
      <c r="J20" s="5"/>
      <c r="K20" s="27"/>
      <c r="L20" s="5" t="s">
        <v>37</v>
      </c>
      <c r="M20" s="5"/>
      <c r="N20" s="5">
        <v>192</v>
      </c>
      <c r="O20" s="5"/>
    </row>
    <row r="21" spans="1:15" x14ac:dyDescent="0.2">
      <c r="A21" s="7"/>
      <c r="N21" s="1"/>
      <c r="O21" s="1"/>
    </row>
    <row r="22" spans="1:15" ht="15.75" x14ac:dyDescent="0.25">
      <c r="A22" s="3" t="s">
        <v>117</v>
      </c>
      <c r="B22" s="144"/>
      <c r="C22"/>
      <c r="D22" s="1" t="s">
        <v>23</v>
      </c>
      <c r="F22"/>
      <c r="G22"/>
      <c r="H22"/>
      <c r="I22"/>
      <c r="J22"/>
      <c r="K22"/>
      <c r="L22"/>
      <c r="M22" s="1" t="s">
        <v>24</v>
      </c>
    </row>
    <row r="23" spans="1:15" x14ac:dyDescent="0.2">
      <c r="A23" s="19"/>
      <c r="B23" s="20" t="s">
        <v>25</v>
      </c>
      <c r="C23" s="19"/>
      <c r="D23" s="19"/>
      <c r="E23" s="19"/>
      <c r="F23" s="26"/>
      <c r="G23" s="20" t="s">
        <v>118</v>
      </c>
      <c r="H23" s="19"/>
      <c r="I23" s="19"/>
      <c r="J23" s="19"/>
      <c r="K23" s="26"/>
      <c r="L23" s="20" t="s">
        <v>27</v>
      </c>
      <c r="M23" s="19"/>
      <c r="N23" s="9"/>
      <c r="O23" s="4"/>
    </row>
    <row r="24" spans="1:15" x14ac:dyDescent="0.2">
      <c r="A24" s="5" t="s">
        <v>28</v>
      </c>
      <c r="B24" s="5" t="s">
        <v>29</v>
      </c>
      <c r="C24" s="5" t="s">
        <v>30</v>
      </c>
      <c r="D24" s="5" t="s">
        <v>63</v>
      </c>
      <c r="E24" s="5"/>
      <c r="F24" s="27"/>
      <c r="G24" s="5" t="s">
        <v>29</v>
      </c>
      <c r="H24" s="5" t="s">
        <v>30</v>
      </c>
      <c r="I24" s="5" t="s">
        <v>63</v>
      </c>
      <c r="J24" s="4" t="s">
        <v>31</v>
      </c>
      <c r="K24" s="28"/>
      <c r="L24" s="5" t="s">
        <v>29</v>
      </c>
      <c r="M24" s="5" t="s">
        <v>30</v>
      </c>
      <c r="N24" s="5" t="s">
        <v>63</v>
      </c>
      <c r="O24" s="4" t="s">
        <v>31</v>
      </c>
    </row>
    <row r="25" spans="1:15" x14ac:dyDescent="0.2">
      <c r="A25" s="4"/>
      <c r="B25" s="5"/>
      <c r="C25" s="5"/>
      <c r="D25" s="21">
        <v>48</v>
      </c>
      <c r="E25" s="211"/>
      <c r="F25" s="27"/>
      <c r="G25" s="5"/>
      <c r="H25" s="5"/>
      <c r="I25" s="21">
        <v>0</v>
      </c>
      <c r="J25" s="5"/>
      <c r="K25" s="27"/>
      <c r="L25" s="5"/>
      <c r="M25" s="5"/>
      <c r="N25" s="21">
        <v>56.5</v>
      </c>
      <c r="O25" s="5"/>
    </row>
    <row r="26" spans="1:15" x14ac:dyDescent="0.2">
      <c r="A26" s="5" t="s">
        <v>10</v>
      </c>
      <c r="B26" s="5">
        <v>8</v>
      </c>
      <c r="C26" s="5">
        <v>0</v>
      </c>
      <c r="D26" s="5">
        <f>D25+B26-C26</f>
        <v>56</v>
      </c>
      <c r="E26" s="5">
        <v>-56</v>
      </c>
      <c r="F26" s="27"/>
      <c r="G26" s="5">
        <v>0</v>
      </c>
      <c r="H26" s="5">
        <v>0</v>
      </c>
      <c r="I26" s="5">
        <f>I25+G26-H26</f>
        <v>0</v>
      </c>
      <c r="J26" s="22"/>
      <c r="K26" s="27"/>
      <c r="L26" s="5">
        <v>8</v>
      </c>
      <c r="M26" s="5">
        <v>40</v>
      </c>
      <c r="N26" s="5">
        <f>N25+L26-M26</f>
        <v>24.5</v>
      </c>
      <c r="O26" s="135">
        <v>-24.5</v>
      </c>
    </row>
    <row r="27" spans="1:15" x14ac:dyDescent="0.2">
      <c r="A27" s="5" t="s">
        <v>12</v>
      </c>
      <c r="B27" s="5">
        <v>0</v>
      </c>
      <c r="C27" s="5">
        <v>0</v>
      </c>
      <c r="D27" s="5">
        <f>D26+B27+E26-C27</f>
        <v>0</v>
      </c>
      <c r="E27" s="5"/>
      <c r="F27" s="27"/>
      <c r="G27" s="5">
        <v>0</v>
      </c>
      <c r="H27" s="5">
        <v>0</v>
      </c>
      <c r="I27" s="5">
        <f t="shared" ref="I27:I37" si="3">I26+G27-H27</f>
        <v>0</v>
      </c>
      <c r="J27" s="5"/>
      <c r="K27" s="27"/>
      <c r="L27" s="5">
        <v>0</v>
      </c>
      <c r="M27" s="5">
        <v>0</v>
      </c>
      <c r="N27" s="5">
        <f>N26+L27+O26-M27</f>
        <v>0</v>
      </c>
      <c r="O27" s="5"/>
    </row>
    <row r="28" spans="1:15" x14ac:dyDescent="0.2">
      <c r="A28" s="5" t="s">
        <v>14</v>
      </c>
      <c r="B28" s="5">
        <v>0</v>
      </c>
      <c r="C28" s="5">
        <v>0</v>
      </c>
      <c r="D28" s="5">
        <f>D27+B28-C28</f>
        <v>0</v>
      </c>
      <c r="E28" s="5"/>
      <c r="F28" s="27"/>
      <c r="G28" s="5">
        <v>0</v>
      </c>
      <c r="H28" s="5">
        <v>0</v>
      </c>
      <c r="I28" s="5">
        <f t="shared" si="3"/>
        <v>0</v>
      </c>
      <c r="J28" s="5"/>
      <c r="K28" s="27"/>
      <c r="L28" s="5">
        <v>0</v>
      </c>
      <c r="M28" s="5">
        <v>0</v>
      </c>
      <c r="N28" s="5">
        <f t="shared" ref="N28:N37" si="4">N27+L28-M28</f>
        <v>0</v>
      </c>
      <c r="O28" s="5"/>
    </row>
    <row r="29" spans="1:15" x14ac:dyDescent="0.2">
      <c r="A29" s="5" t="s">
        <v>16</v>
      </c>
      <c r="B29" s="5">
        <v>0</v>
      </c>
      <c r="C29" s="5">
        <v>0</v>
      </c>
      <c r="D29" s="5">
        <f t="shared" ref="D29:D36" si="5">D28+B29-C29</f>
        <v>0</v>
      </c>
      <c r="E29" s="5"/>
      <c r="F29" s="27"/>
      <c r="G29" s="5">
        <v>0</v>
      </c>
      <c r="H29" s="5">
        <v>0</v>
      </c>
      <c r="I29" s="5">
        <f t="shared" si="3"/>
        <v>0</v>
      </c>
      <c r="J29" s="32"/>
      <c r="K29" s="27"/>
      <c r="L29" s="5">
        <v>0</v>
      </c>
      <c r="M29" s="5">
        <v>0</v>
      </c>
      <c r="N29" s="5">
        <f t="shared" si="4"/>
        <v>0</v>
      </c>
      <c r="O29" s="5"/>
    </row>
    <row r="30" spans="1:15" x14ac:dyDescent="0.2">
      <c r="A30" s="5" t="s">
        <v>19</v>
      </c>
      <c r="B30" s="5">
        <v>0</v>
      </c>
      <c r="C30" s="5">
        <v>0</v>
      </c>
      <c r="D30" s="5">
        <f t="shared" si="5"/>
        <v>0</v>
      </c>
      <c r="E30" s="5"/>
      <c r="F30" s="27"/>
      <c r="G30" s="5">
        <v>0</v>
      </c>
      <c r="H30" s="5">
        <v>0</v>
      </c>
      <c r="I30" s="5">
        <f t="shared" si="3"/>
        <v>0</v>
      </c>
      <c r="J30" s="5"/>
      <c r="K30" s="27"/>
      <c r="L30" s="5">
        <v>0</v>
      </c>
      <c r="M30" s="5">
        <v>0</v>
      </c>
      <c r="N30" s="5">
        <f t="shared" si="4"/>
        <v>0</v>
      </c>
      <c r="O30" s="5"/>
    </row>
    <row r="31" spans="1:15" x14ac:dyDescent="0.2">
      <c r="A31" s="5" t="s">
        <v>21</v>
      </c>
      <c r="B31" s="5">
        <v>0</v>
      </c>
      <c r="C31" s="5">
        <v>0</v>
      </c>
      <c r="D31" s="5">
        <f t="shared" si="5"/>
        <v>0</v>
      </c>
      <c r="E31" s="5"/>
      <c r="F31" s="27"/>
      <c r="G31" s="5">
        <v>0</v>
      </c>
      <c r="H31" s="5">
        <v>0</v>
      </c>
      <c r="I31" s="5">
        <f t="shared" si="3"/>
        <v>0</v>
      </c>
      <c r="J31" s="5"/>
      <c r="K31" s="27"/>
      <c r="L31" s="5">
        <v>0</v>
      </c>
      <c r="M31" s="5">
        <v>0</v>
      </c>
      <c r="N31" s="5">
        <f t="shared" si="4"/>
        <v>0</v>
      </c>
      <c r="O31" s="5"/>
    </row>
    <row r="32" spans="1:15" x14ac:dyDescent="0.2">
      <c r="A32" s="5" t="s">
        <v>32</v>
      </c>
      <c r="B32" s="5">
        <v>0</v>
      </c>
      <c r="C32" s="5">
        <v>0</v>
      </c>
      <c r="D32" s="5">
        <f t="shared" si="5"/>
        <v>0</v>
      </c>
      <c r="E32" s="5"/>
      <c r="F32" s="27"/>
      <c r="G32" s="5">
        <v>0</v>
      </c>
      <c r="H32" s="5">
        <v>0</v>
      </c>
      <c r="I32" s="5">
        <f t="shared" si="3"/>
        <v>0</v>
      </c>
      <c r="J32" s="32"/>
      <c r="K32" s="27"/>
      <c r="L32" s="5">
        <v>0</v>
      </c>
      <c r="M32" s="5">
        <v>0</v>
      </c>
      <c r="N32" s="5">
        <f t="shared" si="4"/>
        <v>0</v>
      </c>
      <c r="O32" s="5"/>
    </row>
    <row r="33" spans="1:15" x14ac:dyDescent="0.2">
      <c r="A33" s="5" t="s">
        <v>13</v>
      </c>
      <c r="B33" s="5">
        <v>0</v>
      </c>
      <c r="C33" s="5">
        <v>0</v>
      </c>
      <c r="D33" s="5">
        <f t="shared" si="5"/>
        <v>0</v>
      </c>
      <c r="E33" s="5"/>
      <c r="F33" s="27"/>
      <c r="G33" s="5">
        <v>0</v>
      </c>
      <c r="H33" s="5">
        <v>0</v>
      </c>
      <c r="I33" s="5">
        <f t="shared" si="3"/>
        <v>0</v>
      </c>
      <c r="J33" s="5"/>
      <c r="K33" s="27"/>
      <c r="L33" s="5">
        <v>0</v>
      </c>
      <c r="M33" s="5">
        <v>0</v>
      </c>
      <c r="N33" s="5">
        <f t="shared" si="4"/>
        <v>0</v>
      </c>
      <c r="O33" s="5"/>
    </row>
    <row r="34" spans="1:15" x14ac:dyDescent="0.2">
      <c r="A34" s="5" t="s">
        <v>33</v>
      </c>
      <c r="B34" s="5">
        <v>0</v>
      </c>
      <c r="C34" s="5">
        <v>0</v>
      </c>
      <c r="D34" s="5">
        <f t="shared" si="5"/>
        <v>0</v>
      </c>
      <c r="E34" s="5"/>
      <c r="F34" s="27"/>
      <c r="G34" s="5">
        <v>0</v>
      </c>
      <c r="H34" s="5">
        <v>0</v>
      </c>
      <c r="I34" s="5">
        <f t="shared" si="3"/>
        <v>0</v>
      </c>
      <c r="J34" s="5"/>
      <c r="K34" s="27"/>
      <c r="L34" s="5">
        <v>0</v>
      </c>
      <c r="M34" s="5">
        <v>0</v>
      </c>
      <c r="N34" s="5">
        <f t="shared" si="4"/>
        <v>0</v>
      </c>
      <c r="O34" s="5"/>
    </row>
    <row r="35" spans="1:15" x14ac:dyDescent="0.2">
      <c r="A35" s="5" t="s">
        <v>17</v>
      </c>
      <c r="B35" s="5">
        <v>0</v>
      </c>
      <c r="C35" s="5">
        <v>0</v>
      </c>
      <c r="D35" s="5">
        <f t="shared" si="5"/>
        <v>0</v>
      </c>
      <c r="E35" s="5"/>
      <c r="F35" s="27"/>
      <c r="G35" s="5">
        <v>0</v>
      </c>
      <c r="H35" s="5">
        <v>0</v>
      </c>
      <c r="I35" s="5">
        <f t="shared" si="3"/>
        <v>0</v>
      </c>
      <c r="J35" s="32"/>
      <c r="K35" s="27"/>
      <c r="L35" s="5">
        <v>0</v>
      </c>
      <c r="M35" s="5">
        <v>0</v>
      </c>
      <c r="N35" s="5">
        <f t="shared" si="4"/>
        <v>0</v>
      </c>
      <c r="O35" s="5"/>
    </row>
    <row r="36" spans="1:15" x14ac:dyDescent="0.2">
      <c r="A36" s="5" t="s">
        <v>18</v>
      </c>
      <c r="B36" s="5">
        <v>0</v>
      </c>
      <c r="C36" s="5">
        <v>0</v>
      </c>
      <c r="D36" s="5">
        <f t="shared" si="5"/>
        <v>0</v>
      </c>
      <c r="E36" s="5"/>
      <c r="F36" s="27"/>
      <c r="G36" s="5">
        <v>0</v>
      </c>
      <c r="H36" s="5">
        <v>0</v>
      </c>
      <c r="I36" s="5">
        <f t="shared" si="3"/>
        <v>0</v>
      </c>
      <c r="J36" s="5"/>
      <c r="K36" s="27"/>
      <c r="L36" s="5">
        <v>0</v>
      </c>
      <c r="M36" s="5">
        <v>0</v>
      </c>
      <c r="N36" s="5">
        <f t="shared" si="4"/>
        <v>0</v>
      </c>
      <c r="O36" s="5"/>
    </row>
    <row r="37" spans="1:15" x14ac:dyDescent="0.2">
      <c r="A37" s="5" t="s">
        <v>20</v>
      </c>
      <c r="B37" s="5">
        <v>0</v>
      </c>
      <c r="C37" s="5">
        <v>0</v>
      </c>
      <c r="D37" s="5">
        <f>D36+B37-C37</f>
        <v>0</v>
      </c>
      <c r="E37" s="5"/>
      <c r="F37" s="27"/>
      <c r="G37" s="5">
        <v>0</v>
      </c>
      <c r="H37" s="5">
        <v>0</v>
      </c>
      <c r="I37" s="5">
        <f t="shared" si="3"/>
        <v>0</v>
      </c>
      <c r="J37" s="5"/>
      <c r="K37" s="27"/>
      <c r="L37" s="5">
        <v>0</v>
      </c>
      <c r="M37" s="5">
        <v>0</v>
      </c>
      <c r="N37" s="5">
        <f t="shared" si="4"/>
        <v>0</v>
      </c>
      <c r="O37" s="135"/>
    </row>
    <row r="38" spans="1:15" x14ac:dyDescent="0.2">
      <c r="A38" s="6" t="s">
        <v>34</v>
      </c>
      <c r="B38" s="5">
        <f>SUM(B26:B37)</f>
        <v>8</v>
      </c>
      <c r="C38" s="5">
        <f>SUM(C26:C37)</f>
        <v>0</v>
      </c>
      <c r="D38" s="5"/>
      <c r="E38" s="5"/>
      <c r="F38" s="27"/>
      <c r="G38" s="5">
        <f>SUM(G26:G37)</f>
        <v>0</v>
      </c>
      <c r="H38" s="5">
        <f>SUM(H26:H37)</f>
        <v>0</v>
      </c>
      <c r="I38" s="5"/>
      <c r="J38" s="5"/>
      <c r="K38" s="27"/>
      <c r="L38" s="5">
        <f>SUM(L26:L37)</f>
        <v>8</v>
      </c>
      <c r="M38" s="5">
        <f>SUM(M26:M37)</f>
        <v>40</v>
      </c>
      <c r="N38" s="5"/>
      <c r="O38" s="5"/>
    </row>
    <row r="39" spans="1:15" x14ac:dyDescent="0.2">
      <c r="A39" s="6" t="s">
        <v>35</v>
      </c>
      <c r="B39" s="5" t="s">
        <v>36</v>
      </c>
      <c r="C39" s="5"/>
      <c r="D39" s="5">
        <v>0</v>
      </c>
      <c r="E39" s="5"/>
      <c r="F39" s="27"/>
      <c r="G39" s="5"/>
      <c r="H39" s="5"/>
      <c r="I39" s="5">
        <v>0</v>
      </c>
      <c r="J39" s="5"/>
      <c r="K39" s="27"/>
      <c r="L39" s="5" t="s">
        <v>37</v>
      </c>
      <c r="M39" s="5"/>
      <c r="N39" s="5">
        <v>0</v>
      </c>
      <c r="O39" s="5"/>
    </row>
    <row r="40" spans="1:15" x14ac:dyDescent="0.2">
      <c r="A40" s="7"/>
      <c r="B40"/>
      <c r="C40" s="145"/>
      <c r="D40"/>
      <c r="E40"/>
      <c r="F40" s="146"/>
      <c r="G40"/>
      <c r="H40"/>
      <c r="I40"/>
      <c r="J40"/>
      <c r="K40" s="146"/>
      <c r="M40"/>
    </row>
    <row r="41" spans="1:15" ht="15.75" x14ac:dyDescent="0.25">
      <c r="A41" s="3" t="s">
        <v>64</v>
      </c>
      <c r="B41"/>
      <c r="C41"/>
      <c r="D41" s="1" t="s">
        <v>23</v>
      </c>
      <c r="F41"/>
      <c r="G41"/>
      <c r="H41"/>
      <c r="I41"/>
      <c r="J41"/>
      <c r="K41"/>
      <c r="L41"/>
      <c r="M41" s="1" t="s">
        <v>24</v>
      </c>
    </row>
    <row r="42" spans="1:15" x14ac:dyDescent="0.2">
      <c r="A42" s="19"/>
      <c r="B42" s="20" t="s">
        <v>25</v>
      </c>
      <c r="C42" s="19"/>
      <c r="D42" s="19"/>
      <c r="E42" s="19"/>
      <c r="F42" s="26"/>
      <c r="G42" s="20" t="s">
        <v>26</v>
      </c>
      <c r="H42" s="19"/>
      <c r="I42" s="19"/>
      <c r="J42" s="19"/>
      <c r="K42" s="26"/>
      <c r="L42" s="20" t="s">
        <v>27</v>
      </c>
      <c r="M42" s="19"/>
      <c r="N42" s="9"/>
      <c r="O42" s="4"/>
    </row>
    <row r="43" spans="1:15" x14ac:dyDescent="0.2">
      <c r="A43" s="5" t="s">
        <v>28</v>
      </c>
      <c r="B43" s="5" t="s">
        <v>29</v>
      </c>
      <c r="C43" s="5" t="s">
        <v>30</v>
      </c>
      <c r="D43" s="5" t="s">
        <v>63</v>
      </c>
      <c r="E43" s="5"/>
      <c r="F43" s="27"/>
      <c r="G43" s="5" t="s">
        <v>29</v>
      </c>
      <c r="H43" s="5" t="s">
        <v>30</v>
      </c>
      <c r="I43" s="5" t="s">
        <v>63</v>
      </c>
      <c r="J43" s="4" t="s">
        <v>31</v>
      </c>
      <c r="K43" s="28"/>
      <c r="L43" s="5" t="s">
        <v>29</v>
      </c>
      <c r="M43" s="5" t="s">
        <v>30</v>
      </c>
      <c r="N43" s="5" t="s">
        <v>63</v>
      </c>
      <c r="O43" s="4" t="s">
        <v>31</v>
      </c>
    </row>
    <row r="44" spans="1:15" x14ac:dyDescent="0.2">
      <c r="A44" s="4"/>
      <c r="B44" s="5"/>
      <c r="C44" s="5"/>
      <c r="D44" s="21">
        <v>287</v>
      </c>
      <c r="E44" s="211"/>
      <c r="F44" s="27"/>
      <c r="G44" s="5"/>
      <c r="H44" s="5"/>
      <c r="I44" s="21">
        <v>7</v>
      </c>
      <c r="J44" s="5"/>
      <c r="K44" s="27"/>
      <c r="L44" s="5"/>
      <c r="M44" s="5"/>
      <c r="N44" s="21">
        <v>190</v>
      </c>
      <c r="O44" s="5"/>
    </row>
    <row r="45" spans="1:15" x14ac:dyDescent="0.2">
      <c r="A45" s="5" t="s">
        <v>10</v>
      </c>
      <c r="B45" s="5">
        <v>12</v>
      </c>
      <c r="C45" s="5">
        <v>0</v>
      </c>
      <c r="D45" s="5">
        <f>D44+B45-C45</f>
        <v>299</v>
      </c>
      <c r="E45" s="5">
        <v>-47</v>
      </c>
      <c r="F45" s="27"/>
      <c r="G45" s="5">
        <v>27</v>
      </c>
      <c r="H45" s="5">
        <v>0</v>
      </c>
      <c r="I45" s="5">
        <f>I44+G45-H45</f>
        <v>34</v>
      </c>
      <c r="J45" s="22"/>
      <c r="K45" s="27"/>
      <c r="L45" s="5">
        <v>8</v>
      </c>
      <c r="M45" s="5">
        <v>0</v>
      </c>
      <c r="N45" s="5">
        <f>N44+L45-M45</f>
        <v>198</v>
      </c>
      <c r="O45" s="135"/>
    </row>
    <row r="46" spans="1:15" x14ac:dyDescent="0.2">
      <c r="A46" s="5" t="s">
        <v>12</v>
      </c>
      <c r="B46" s="5">
        <v>12</v>
      </c>
      <c r="C46" s="5">
        <v>0</v>
      </c>
      <c r="D46" s="5">
        <f>D45+E45+B46-C46</f>
        <v>264</v>
      </c>
      <c r="E46" s="5"/>
      <c r="F46" s="27"/>
      <c r="G46" s="5">
        <v>0</v>
      </c>
      <c r="H46" s="5">
        <v>0</v>
      </c>
      <c r="I46" s="5">
        <f t="shared" ref="I46:I56" si="6">I45+G46-H46</f>
        <v>34</v>
      </c>
      <c r="J46" s="5"/>
      <c r="K46" s="27"/>
      <c r="L46" s="5">
        <v>8</v>
      </c>
      <c r="M46" s="5">
        <v>11</v>
      </c>
      <c r="N46" s="5">
        <f t="shared" ref="N46:N56" si="7">N45+L46-M46</f>
        <v>195</v>
      </c>
      <c r="O46" s="5"/>
    </row>
    <row r="47" spans="1:15" x14ac:dyDescent="0.2">
      <c r="A47" s="5" t="s">
        <v>14</v>
      </c>
      <c r="B47" s="5">
        <v>12</v>
      </c>
      <c r="C47" s="5">
        <v>0</v>
      </c>
      <c r="D47" s="5">
        <f t="shared" ref="D47:D56" si="8">D46+B47-C47</f>
        <v>276</v>
      </c>
      <c r="E47" s="5"/>
      <c r="F47" s="27"/>
      <c r="G47" s="5">
        <v>0</v>
      </c>
      <c r="H47" s="5">
        <v>0</v>
      </c>
      <c r="I47" s="33">
        <f t="shared" si="6"/>
        <v>34</v>
      </c>
      <c r="J47" s="5"/>
      <c r="K47" s="27"/>
      <c r="L47" s="5">
        <v>8</v>
      </c>
      <c r="M47" s="5">
        <v>0</v>
      </c>
      <c r="N47" s="5">
        <f t="shared" si="7"/>
        <v>203</v>
      </c>
      <c r="O47" s="5"/>
    </row>
    <row r="48" spans="1:15" x14ac:dyDescent="0.2">
      <c r="A48" s="5" t="s">
        <v>16</v>
      </c>
      <c r="B48" s="5">
        <v>12</v>
      </c>
      <c r="C48" s="5">
        <v>0</v>
      </c>
      <c r="D48" s="5">
        <f t="shared" si="8"/>
        <v>288</v>
      </c>
      <c r="E48" s="5"/>
      <c r="F48" s="29"/>
      <c r="G48" s="5">
        <v>0</v>
      </c>
      <c r="H48" s="5">
        <v>0</v>
      </c>
      <c r="I48" s="5">
        <f t="shared" si="6"/>
        <v>34</v>
      </c>
      <c r="J48" s="5"/>
      <c r="K48" s="27"/>
      <c r="L48" s="5">
        <v>8</v>
      </c>
      <c r="M48" s="5">
        <v>0</v>
      </c>
      <c r="N48" s="5">
        <f t="shared" si="7"/>
        <v>211</v>
      </c>
      <c r="O48" s="5"/>
    </row>
    <row r="49" spans="1:15" x14ac:dyDescent="0.2">
      <c r="A49" s="5" t="s">
        <v>19</v>
      </c>
      <c r="B49" s="5">
        <v>12</v>
      </c>
      <c r="C49" s="5">
        <v>0</v>
      </c>
      <c r="D49" s="5">
        <f t="shared" si="8"/>
        <v>300</v>
      </c>
      <c r="E49" s="5"/>
      <c r="F49" s="27"/>
      <c r="G49" s="5">
        <v>0</v>
      </c>
      <c r="H49" s="5">
        <v>0</v>
      </c>
      <c r="I49" s="5">
        <f t="shared" si="6"/>
        <v>34</v>
      </c>
      <c r="J49" s="5"/>
      <c r="K49" s="27"/>
      <c r="L49" s="5">
        <v>8</v>
      </c>
      <c r="M49" s="5">
        <v>0</v>
      </c>
      <c r="N49" s="5">
        <f t="shared" si="7"/>
        <v>219</v>
      </c>
      <c r="O49" s="5"/>
    </row>
    <row r="50" spans="1:15" x14ac:dyDescent="0.2">
      <c r="A50" s="5" t="s">
        <v>21</v>
      </c>
      <c r="B50" s="5">
        <v>12</v>
      </c>
      <c r="C50" s="5">
        <v>0</v>
      </c>
      <c r="D50" s="5">
        <f t="shared" si="8"/>
        <v>312</v>
      </c>
      <c r="E50" s="5"/>
      <c r="F50" s="29"/>
      <c r="G50" s="5">
        <v>0</v>
      </c>
      <c r="H50" s="5">
        <v>0</v>
      </c>
      <c r="I50" s="5">
        <f t="shared" si="6"/>
        <v>34</v>
      </c>
      <c r="J50" s="5"/>
      <c r="K50" s="27"/>
      <c r="L50" s="5">
        <v>8</v>
      </c>
      <c r="M50" s="5">
        <v>0</v>
      </c>
      <c r="N50" s="5">
        <f t="shared" si="7"/>
        <v>227</v>
      </c>
      <c r="O50" s="5"/>
    </row>
    <row r="51" spans="1:15" x14ac:dyDescent="0.2">
      <c r="A51" s="5" t="s">
        <v>32</v>
      </c>
      <c r="B51" s="5">
        <v>12</v>
      </c>
      <c r="C51" s="5">
        <v>0</v>
      </c>
      <c r="D51" s="5">
        <f t="shared" si="8"/>
        <v>324</v>
      </c>
      <c r="E51" s="5"/>
      <c r="F51" s="29"/>
      <c r="G51" s="5">
        <v>47</v>
      </c>
      <c r="H51" s="5">
        <v>0</v>
      </c>
      <c r="I51" s="5">
        <f t="shared" si="6"/>
        <v>81</v>
      </c>
      <c r="J51" s="32"/>
      <c r="K51" s="27"/>
      <c r="L51" s="5">
        <v>8</v>
      </c>
      <c r="M51" s="5">
        <v>0</v>
      </c>
      <c r="N51" s="5">
        <f t="shared" si="7"/>
        <v>235</v>
      </c>
      <c r="O51" s="5"/>
    </row>
    <row r="52" spans="1:15" x14ac:dyDescent="0.2">
      <c r="A52" s="5" t="s">
        <v>13</v>
      </c>
      <c r="B52" s="5">
        <v>12</v>
      </c>
      <c r="C52" s="5">
        <v>0</v>
      </c>
      <c r="D52" s="5">
        <f t="shared" si="8"/>
        <v>336</v>
      </c>
      <c r="E52" s="5"/>
      <c r="F52" s="27"/>
      <c r="G52" s="5">
        <v>0</v>
      </c>
      <c r="H52" s="5">
        <v>0</v>
      </c>
      <c r="I52" s="5">
        <f t="shared" si="6"/>
        <v>81</v>
      </c>
      <c r="J52" s="5"/>
      <c r="K52" s="27"/>
      <c r="L52" s="5">
        <v>8</v>
      </c>
      <c r="M52" s="5">
        <v>0</v>
      </c>
      <c r="N52" s="5">
        <f t="shared" si="7"/>
        <v>243</v>
      </c>
      <c r="O52" s="5"/>
    </row>
    <row r="53" spans="1:15" x14ac:dyDescent="0.2">
      <c r="A53" s="5" t="s">
        <v>33</v>
      </c>
      <c r="B53" s="5">
        <v>12</v>
      </c>
      <c r="C53" s="5">
        <v>0</v>
      </c>
      <c r="D53" s="5">
        <f t="shared" si="8"/>
        <v>348</v>
      </c>
      <c r="E53" s="5"/>
      <c r="F53" s="29"/>
      <c r="G53" s="5">
        <v>0</v>
      </c>
      <c r="H53" s="5">
        <v>0</v>
      </c>
      <c r="I53" s="5">
        <f t="shared" si="6"/>
        <v>81</v>
      </c>
      <c r="J53" s="5"/>
      <c r="K53" s="27"/>
      <c r="L53" s="5">
        <v>8</v>
      </c>
      <c r="M53" s="5">
        <v>0</v>
      </c>
      <c r="N53" s="5">
        <f t="shared" si="7"/>
        <v>251</v>
      </c>
      <c r="O53" s="5"/>
    </row>
    <row r="54" spans="1:15" x14ac:dyDescent="0.2">
      <c r="A54" s="5" t="s">
        <v>17</v>
      </c>
      <c r="B54" s="5">
        <v>12</v>
      </c>
      <c r="C54" s="5">
        <v>0</v>
      </c>
      <c r="D54" s="5">
        <f t="shared" si="8"/>
        <v>360</v>
      </c>
      <c r="E54" s="5"/>
      <c r="F54" s="30"/>
      <c r="G54" s="5">
        <v>0</v>
      </c>
      <c r="H54" s="5">
        <v>0</v>
      </c>
      <c r="I54" s="5">
        <f t="shared" si="6"/>
        <v>81</v>
      </c>
      <c r="J54" s="5"/>
      <c r="K54" s="30"/>
      <c r="L54" s="5">
        <v>8</v>
      </c>
      <c r="M54" s="5">
        <v>0</v>
      </c>
      <c r="N54" s="5">
        <f t="shared" si="7"/>
        <v>259</v>
      </c>
      <c r="O54" s="5"/>
    </row>
    <row r="55" spans="1:15" x14ac:dyDescent="0.2">
      <c r="A55" s="5" t="s">
        <v>18</v>
      </c>
      <c r="B55" s="5">
        <v>12</v>
      </c>
      <c r="C55" s="5">
        <v>0</v>
      </c>
      <c r="D55" s="5">
        <f t="shared" si="8"/>
        <v>372</v>
      </c>
      <c r="E55" s="5"/>
      <c r="F55" s="27"/>
      <c r="G55" s="5">
        <v>0</v>
      </c>
      <c r="H55" s="5">
        <v>0</v>
      </c>
      <c r="I55" s="5">
        <f t="shared" si="6"/>
        <v>81</v>
      </c>
      <c r="J55" s="5"/>
      <c r="K55" s="27"/>
      <c r="L55" s="5">
        <v>8</v>
      </c>
      <c r="M55" s="5">
        <v>0</v>
      </c>
      <c r="N55" s="5">
        <f t="shared" si="7"/>
        <v>267</v>
      </c>
      <c r="O55" s="5"/>
    </row>
    <row r="56" spans="1:15" x14ac:dyDescent="0.2">
      <c r="A56" s="5" t="s">
        <v>20</v>
      </c>
      <c r="B56" s="5">
        <v>12</v>
      </c>
      <c r="C56" s="5">
        <v>0</v>
      </c>
      <c r="D56" s="5">
        <f t="shared" si="8"/>
        <v>384</v>
      </c>
      <c r="E56" s="5"/>
      <c r="F56" s="27"/>
      <c r="G56" s="5">
        <v>0</v>
      </c>
      <c r="H56" s="5">
        <v>0</v>
      </c>
      <c r="I56" s="5">
        <f t="shared" si="6"/>
        <v>81</v>
      </c>
      <c r="J56" s="5"/>
      <c r="K56" s="27"/>
      <c r="L56" s="5">
        <v>8</v>
      </c>
      <c r="M56" s="5">
        <v>0</v>
      </c>
      <c r="N56" s="5">
        <f t="shared" si="7"/>
        <v>275</v>
      </c>
      <c r="O56" s="5"/>
    </row>
    <row r="57" spans="1:15" x14ac:dyDescent="0.2">
      <c r="A57" s="6" t="s">
        <v>34</v>
      </c>
      <c r="B57" s="5">
        <f>SUM(B45:B56)</f>
        <v>144</v>
      </c>
      <c r="C57" s="5">
        <f>SUM(C45:C56)</f>
        <v>0</v>
      </c>
      <c r="D57" s="5"/>
      <c r="E57" s="5"/>
      <c r="F57" s="27"/>
      <c r="G57" s="5">
        <f>SUM(G45:G56)</f>
        <v>74</v>
      </c>
      <c r="H57" s="5">
        <f>SUM(H45:H56)</f>
        <v>0</v>
      </c>
      <c r="I57" s="5"/>
      <c r="J57" s="5"/>
      <c r="K57" s="27"/>
      <c r="L57" s="5">
        <f>SUM(L45:L56)</f>
        <v>96</v>
      </c>
      <c r="M57" s="5">
        <f>SUM(M45:M56)</f>
        <v>11</v>
      </c>
      <c r="N57" s="5"/>
      <c r="O57" s="5"/>
    </row>
    <row r="58" spans="1:15" x14ac:dyDescent="0.2">
      <c r="A58" s="6" t="s">
        <v>35</v>
      </c>
      <c r="B58" s="5" t="s">
        <v>36</v>
      </c>
      <c r="C58" s="5"/>
      <c r="D58" s="5">
        <v>287</v>
      </c>
      <c r="E58" s="5"/>
      <c r="F58" s="27"/>
      <c r="G58" s="5"/>
      <c r="H58" s="5"/>
      <c r="I58" s="5">
        <v>0</v>
      </c>
      <c r="J58" s="5"/>
      <c r="K58" s="27"/>
      <c r="L58" s="5" t="s">
        <v>37</v>
      </c>
      <c r="M58" s="5"/>
      <c r="N58" s="5">
        <v>190</v>
      </c>
      <c r="O58" s="5"/>
    </row>
    <row r="59" spans="1:15" x14ac:dyDescent="0.2">
      <c r="A59" s="7"/>
      <c r="B59"/>
      <c r="C59"/>
      <c r="D59"/>
      <c r="E59"/>
      <c r="F59" s="146"/>
      <c r="H59"/>
      <c r="I59"/>
      <c r="J59"/>
      <c r="K59"/>
      <c r="M59"/>
    </row>
    <row r="60" spans="1:15" ht="15.75" x14ac:dyDescent="0.25">
      <c r="A60" s="3" t="s">
        <v>189</v>
      </c>
      <c r="B60"/>
      <c r="C60"/>
      <c r="D60" s="1" t="s">
        <v>23</v>
      </c>
      <c r="F60"/>
      <c r="G60"/>
      <c r="H60"/>
      <c r="I60"/>
      <c r="J60"/>
      <c r="K60"/>
      <c r="L60"/>
      <c r="M60" s="1" t="s">
        <v>24</v>
      </c>
    </row>
    <row r="61" spans="1:15" x14ac:dyDescent="0.2">
      <c r="A61" s="19"/>
      <c r="B61" s="20" t="s">
        <v>25</v>
      </c>
      <c r="C61" s="19"/>
      <c r="D61" s="19"/>
      <c r="E61" s="19"/>
      <c r="F61" s="26"/>
      <c r="G61" s="20" t="s">
        <v>192</v>
      </c>
      <c r="H61" s="19"/>
      <c r="I61" s="19"/>
      <c r="J61" s="19"/>
      <c r="K61" s="26"/>
      <c r="L61" s="20" t="s">
        <v>27</v>
      </c>
      <c r="M61" s="19"/>
      <c r="N61" s="9"/>
      <c r="O61" s="4"/>
    </row>
    <row r="62" spans="1:15" x14ac:dyDescent="0.2">
      <c r="A62" s="5" t="s">
        <v>28</v>
      </c>
      <c r="B62" s="5" t="s">
        <v>29</v>
      </c>
      <c r="C62" s="5" t="s">
        <v>30</v>
      </c>
      <c r="D62" s="5" t="s">
        <v>193</v>
      </c>
      <c r="E62" s="5"/>
      <c r="F62" s="27"/>
      <c r="G62" s="5" t="s">
        <v>29</v>
      </c>
      <c r="H62" s="5" t="s">
        <v>30</v>
      </c>
      <c r="I62" s="5" t="s">
        <v>193</v>
      </c>
      <c r="J62" s="4" t="s">
        <v>31</v>
      </c>
      <c r="K62" s="28"/>
      <c r="L62" s="5" t="s">
        <v>29</v>
      </c>
      <c r="M62" s="5" t="s">
        <v>30</v>
      </c>
      <c r="N62" s="5" t="s">
        <v>63</v>
      </c>
      <c r="O62" s="4" t="s">
        <v>31</v>
      </c>
    </row>
    <row r="63" spans="1:15" x14ac:dyDescent="0.2">
      <c r="A63" s="4"/>
      <c r="B63" s="5"/>
      <c r="C63" s="5"/>
      <c r="D63" s="21">
        <v>16</v>
      </c>
      <c r="E63" s="21"/>
      <c r="F63" s="27"/>
      <c r="G63" s="5"/>
      <c r="H63" s="5"/>
      <c r="I63" s="21">
        <v>0</v>
      </c>
      <c r="J63" s="5"/>
      <c r="K63" s="27"/>
      <c r="L63" s="5"/>
      <c r="M63" s="5"/>
      <c r="N63" s="22">
        <v>16</v>
      </c>
      <c r="O63" s="5"/>
    </row>
    <row r="64" spans="1:15" x14ac:dyDescent="0.2">
      <c r="A64" s="5" t="s">
        <v>10</v>
      </c>
      <c r="B64" s="5">
        <v>8</v>
      </c>
      <c r="C64" s="5">
        <v>0</v>
      </c>
      <c r="D64" s="5">
        <f>D63+B64-C64</f>
        <v>24</v>
      </c>
      <c r="E64" s="5"/>
      <c r="F64" s="27"/>
      <c r="G64" s="5">
        <v>0</v>
      </c>
      <c r="H64" s="5">
        <v>0</v>
      </c>
      <c r="I64" s="5">
        <v>0</v>
      </c>
      <c r="J64" s="5"/>
      <c r="K64" s="27"/>
      <c r="L64" s="5">
        <v>8</v>
      </c>
      <c r="M64" s="5">
        <v>0</v>
      </c>
      <c r="N64" s="5">
        <f>N63+L64-M64</f>
        <v>24</v>
      </c>
      <c r="O64" s="5"/>
    </row>
    <row r="65" spans="1:15" x14ac:dyDescent="0.2">
      <c r="A65" s="5" t="s">
        <v>12</v>
      </c>
      <c r="B65" s="5">
        <v>8</v>
      </c>
      <c r="C65" s="5">
        <v>0</v>
      </c>
      <c r="D65" s="5">
        <f t="shared" ref="D65:D75" si="9">D64+B65-C65</f>
        <v>32</v>
      </c>
      <c r="E65" s="5"/>
      <c r="F65" s="27"/>
      <c r="G65" s="5">
        <v>0</v>
      </c>
      <c r="H65" s="5">
        <v>0</v>
      </c>
      <c r="I65" s="5">
        <v>0</v>
      </c>
      <c r="J65" s="5"/>
      <c r="K65" s="27"/>
      <c r="L65" s="5">
        <v>8</v>
      </c>
      <c r="M65" s="5">
        <v>0</v>
      </c>
      <c r="N65" s="5">
        <f t="shared" ref="N65:N75" si="10">N64+L65-M65</f>
        <v>32</v>
      </c>
      <c r="O65" s="5"/>
    </row>
    <row r="66" spans="1:15" x14ac:dyDescent="0.2">
      <c r="A66" s="5" t="s">
        <v>14</v>
      </c>
      <c r="B66" s="5">
        <v>8</v>
      </c>
      <c r="C66" s="5">
        <v>0</v>
      </c>
      <c r="D66" s="5">
        <f t="shared" si="9"/>
        <v>40</v>
      </c>
      <c r="E66" s="5"/>
      <c r="F66" s="27"/>
      <c r="G66" s="5">
        <v>0</v>
      </c>
      <c r="H66" s="5">
        <v>0</v>
      </c>
      <c r="I66" s="5">
        <v>0</v>
      </c>
      <c r="J66" s="5"/>
      <c r="K66" s="27"/>
      <c r="L66" s="5">
        <v>8</v>
      </c>
      <c r="M66" s="5">
        <v>0</v>
      </c>
      <c r="N66" s="5">
        <f t="shared" si="10"/>
        <v>40</v>
      </c>
      <c r="O66" s="5"/>
    </row>
    <row r="67" spans="1:15" x14ac:dyDescent="0.2">
      <c r="A67" s="5" t="s">
        <v>16</v>
      </c>
      <c r="B67" s="5">
        <v>8</v>
      </c>
      <c r="C67" s="5">
        <v>0</v>
      </c>
      <c r="D67" s="5">
        <f t="shared" si="9"/>
        <v>48</v>
      </c>
      <c r="E67" s="5"/>
      <c r="F67" s="27"/>
      <c r="G67" s="5">
        <v>0</v>
      </c>
      <c r="H67" s="5">
        <v>0</v>
      </c>
      <c r="I67" s="5">
        <v>0</v>
      </c>
      <c r="J67" s="5"/>
      <c r="K67" s="27"/>
      <c r="L67" s="5">
        <v>8</v>
      </c>
      <c r="M67" s="5">
        <v>0</v>
      </c>
      <c r="N67" s="5">
        <f t="shared" si="10"/>
        <v>48</v>
      </c>
      <c r="O67" s="5"/>
    </row>
    <row r="68" spans="1:15" x14ac:dyDescent="0.2">
      <c r="A68" s="5" t="s">
        <v>19</v>
      </c>
      <c r="B68" s="5">
        <v>8</v>
      </c>
      <c r="C68" s="5">
        <v>0</v>
      </c>
      <c r="D68" s="5">
        <f t="shared" si="9"/>
        <v>56</v>
      </c>
      <c r="E68" s="5"/>
      <c r="F68" s="27"/>
      <c r="G68" s="5">
        <v>0</v>
      </c>
      <c r="H68" s="5">
        <v>0</v>
      </c>
      <c r="I68" s="5">
        <v>0</v>
      </c>
      <c r="J68" s="5"/>
      <c r="K68" s="27"/>
      <c r="L68" s="5">
        <v>8</v>
      </c>
      <c r="M68" s="5">
        <v>0</v>
      </c>
      <c r="N68" s="5">
        <f t="shared" si="10"/>
        <v>56</v>
      </c>
      <c r="O68" s="5" t="s">
        <v>62</v>
      </c>
    </row>
    <row r="69" spans="1:15" x14ac:dyDescent="0.2">
      <c r="A69" s="5" t="s">
        <v>21</v>
      </c>
      <c r="B69" s="5">
        <v>8</v>
      </c>
      <c r="C69" s="5">
        <v>0</v>
      </c>
      <c r="D69" s="5">
        <f t="shared" si="9"/>
        <v>64</v>
      </c>
      <c r="E69" s="5"/>
      <c r="F69" s="27"/>
      <c r="G69" s="5">
        <v>0</v>
      </c>
      <c r="H69" s="5">
        <v>0</v>
      </c>
      <c r="I69" s="5">
        <f>I68+G69-H69</f>
        <v>0</v>
      </c>
      <c r="J69" s="5"/>
      <c r="K69" s="27"/>
      <c r="L69" s="5">
        <v>8</v>
      </c>
      <c r="M69" s="5">
        <v>0</v>
      </c>
      <c r="N69" s="5">
        <f t="shared" si="10"/>
        <v>64</v>
      </c>
      <c r="O69" s="5"/>
    </row>
    <row r="70" spans="1:15" x14ac:dyDescent="0.2">
      <c r="A70" s="5" t="s">
        <v>32</v>
      </c>
      <c r="B70" s="5">
        <v>8</v>
      </c>
      <c r="C70" s="5">
        <v>0</v>
      </c>
      <c r="D70" s="5">
        <f t="shared" si="9"/>
        <v>72</v>
      </c>
      <c r="E70" s="5"/>
      <c r="F70" s="27"/>
      <c r="G70" s="5">
        <v>0</v>
      </c>
      <c r="H70" s="5">
        <v>0</v>
      </c>
      <c r="I70" s="5">
        <f t="shared" ref="I70:I75" si="11">I69+G70-H70</f>
        <v>0</v>
      </c>
      <c r="J70" s="5"/>
      <c r="K70" s="27"/>
      <c r="L70" s="5">
        <v>8</v>
      </c>
      <c r="M70" s="5">
        <v>0</v>
      </c>
      <c r="N70" s="5">
        <f t="shared" si="10"/>
        <v>72</v>
      </c>
      <c r="O70" s="5"/>
    </row>
    <row r="71" spans="1:15" x14ac:dyDescent="0.2">
      <c r="A71" s="5" t="s">
        <v>13</v>
      </c>
      <c r="B71" s="5">
        <v>8</v>
      </c>
      <c r="C71" s="5">
        <v>0</v>
      </c>
      <c r="D71" s="5">
        <f t="shared" si="9"/>
        <v>80</v>
      </c>
      <c r="E71" s="5"/>
      <c r="F71" s="27"/>
      <c r="G71" s="5">
        <v>0</v>
      </c>
      <c r="H71" s="5">
        <v>0</v>
      </c>
      <c r="I71" s="5">
        <f t="shared" si="11"/>
        <v>0</v>
      </c>
      <c r="J71" s="5"/>
      <c r="K71" s="27"/>
      <c r="L71" s="5">
        <v>8</v>
      </c>
      <c r="M71" s="5">
        <v>0</v>
      </c>
      <c r="N71" s="5">
        <f t="shared" si="10"/>
        <v>80</v>
      </c>
      <c r="O71" s="5"/>
    </row>
    <row r="72" spans="1:15" x14ac:dyDescent="0.2">
      <c r="A72" s="5" t="s">
        <v>33</v>
      </c>
      <c r="B72" s="5">
        <v>8</v>
      </c>
      <c r="C72" s="5">
        <v>0</v>
      </c>
      <c r="D72" s="5">
        <f t="shared" si="9"/>
        <v>88</v>
      </c>
      <c r="E72" s="5"/>
      <c r="F72" s="27"/>
      <c r="G72" s="5">
        <v>0</v>
      </c>
      <c r="H72" s="5">
        <v>0</v>
      </c>
      <c r="I72" s="5">
        <f t="shared" si="11"/>
        <v>0</v>
      </c>
      <c r="J72" s="5"/>
      <c r="K72" s="27"/>
      <c r="L72" s="5">
        <v>8</v>
      </c>
      <c r="M72" s="5">
        <v>0</v>
      </c>
      <c r="N72" s="5">
        <f t="shared" si="10"/>
        <v>88</v>
      </c>
      <c r="O72" s="5"/>
    </row>
    <row r="73" spans="1:15" x14ac:dyDescent="0.2">
      <c r="A73" s="5" t="s">
        <v>17</v>
      </c>
      <c r="B73" s="5">
        <v>8</v>
      </c>
      <c r="C73" s="5">
        <v>0</v>
      </c>
      <c r="D73" s="5">
        <f t="shared" si="9"/>
        <v>96</v>
      </c>
      <c r="E73" s="5"/>
      <c r="F73" s="30"/>
      <c r="G73" s="5">
        <v>0</v>
      </c>
      <c r="H73" s="5">
        <v>0</v>
      </c>
      <c r="I73" s="5">
        <f t="shared" si="11"/>
        <v>0</v>
      </c>
      <c r="J73" s="5"/>
      <c r="K73" s="30"/>
      <c r="L73" s="5">
        <v>8</v>
      </c>
      <c r="M73" s="5">
        <v>0</v>
      </c>
      <c r="N73" s="5">
        <f t="shared" si="10"/>
        <v>96</v>
      </c>
      <c r="O73" s="135"/>
    </row>
    <row r="74" spans="1:15" x14ac:dyDescent="0.2">
      <c r="A74" s="5" t="s">
        <v>18</v>
      </c>
      <c r="B74" s="5">
        <v>8</v>
      </c>
      <c r="C74" s="5">
        <v>0</v>
      </c>
      <c r="D74" s="5">
        <f t="shared" si="9"/>
        <v>104</v>
      </c>
      <c r="E74" s="5"/>
      <c r="F74" s="27"/>
      <c r="G74" s="5">
        <v>0</v>
      </c>
      <c r="H74" s="5">
        <v>0</v>
      </c>
      <c r="I74" s="5">
        <f t="shared" si="11"/>
        <v>0</v>
      </c>
      <c r="J74" s="5"/>
      <c r="K74" s="27"/>
      <c r="L74" s="5">
        <v>8</v>
      </c>
      <c r="M74" s="5">
        <v>0</v>
      </c>
      <c r="N74" s="5">
        <f t="shared" si="10"/>
        <v>104</v>
      </c>
      <c r="O74" s="5"/>
    </row>
    <row r="75" spans="1:15" x14ac:dyDescent="0.2">
      <c r="A75" s="5" t="s">
        <v>20</v>
      </c>
      <c r="B75" s="5">
        <v>8</v>
      </c>
      <c r="C75" s="5">
        <v>0</v>
      </c>
      <c r="D75" s="5">
        <f t="shared" si="9"/>
        <v>112</v>
      </c>
      <c r="E75" s="5"/>
      <c r="F75" s="27"/>
      <c r="G75" s="5">
        <v>0</v>
      </c>
      <c r="H75" s="5">
        <v>0</v>
      </c>
      <c r="I75" s="5">
        <f t="shared" si="11"/>
        <v>0</v>
      </c>
      <c r="J75" s="5"/>
      <c r="K75" s="27"/>
      <c r="L75" s="5">
        <v>8</v>
      </c>
      <c r="M75" s="5">
        <v>0</v>
      </c>
      <c r="N75" s="5">
        <f t="shared" si="10"/>
        <v>112</v>
      </c>
      <c r="O75" s="135"/>
    </row>
    <row r="76" spans="1:15" x14ac:dyDescent="0.2">
      <c r="A76" s="6" t="s">
        <v>34</v>
      </c>
      <c r="B76" s="5">
        <f>SUM(B64:B75)</f>
        <v>96</v>
      </c>
      <c r="C76" s="5">
        <f>SUM(C64:C75)</f>
        <v>0</v>
      </c>
      <c r="D76" s="5"/>
      <c r="E76" s="5"/>
      <c r="F76" s="27"/>
      <c r="G76" s="5">
        <f>SUM(G64:G75)</f>
        <v>0</v>
      </c>
      <c r="H76" s="5">
        <f>SUM(H64:H75)</f>
        <v>0</v>
      </c>
      <c r="I76" s="5"/>
      <c r="J76" s="5"/>
      <c r="K76" s="27"/>
      <c r="L76" s="5">
        <f>SUM(L64:L75)</f>
        <v>96</v>
      </c>
      <c r="M76" s="5">
        <f>SUM(M64:M75)</f>
        <v>0</v>
      </c>
      <c r="N76" s="5"/>
      <c r="O76" s="5"/>
    </row>
    <row r="77" spans="1:15" x14ac:dyDescent="0.2">
      <c r="A77" s="6" t="s">
        <v>35</v>
      </c>
      <c r="B77" s="5" t="s">
        <v>36</v>
      </c>
      <c r="C77" s="5"/>
      <c r="D77" s="5">
        <v>8</v>
      </c>
      <c r="E77" s="5"/>
      <c r="F77" s="27"/>
      <c r="G77" s="5"/>
      <c r="H77" s="5"/>
      <c r="I77" s="5">
        <v>0</v>
      </c>
      <c r="J77" s="5"/>
      <c r="K77" s="27"/>
      <c r="L77" s="5" t="s">
        <v>37</v>
      </c>
      <c r="M77" s="5"/>
      <c r="N77" s="5">
        <v>8</v>
      </c>
      <c r="O77" s="5"/>
    </row>
    <row r="78" spans="1:15" x14ac:dyDescent="0.2">
      <c r="A78" s="212"/>
      <c r="B78" s="212"/>
      <c r="C78" s="212"/>
      <c r="D78" s="212"/>
      <c r="E78" s="212"/>
      <c r="F78" s="212"/>
      <c r="G78" s="212"/>
      <c r="H78" s="212"/>
      <c r="I78"/>
      <c r="J78"/>
      <c r="K78"/>
      <c r="L78"/>
      <c r="M78"/>
    </row>
    <row r="79" spans="1:15" x14ac:dyDescent="0.2">
      <c r="A79" s="213"/>
      <c r="B79" s="213"/>
      <c r="C79" s="213"/>
      <c r="D79" s="213"/>
      <c r="E79" s="213"/>
      <c r="F79" s="213"/>
      <c r="G79" s="213"/>
      <c r="H79" s="213"/>
      <c r="I79"/>
      <c r="J79"/>
      <c r="K79"/>
      <c r="L79"/>
      <c r="M79"/>
    </row>
    <row r="80" spans="1:15" x14ac:dyDescent="0.2">
      <c r="A80" s="19"/>
      <c r="B80" s="20"/>
      <c r="C80" s="19"/>
      <c r="D80" s="19"/>
      <c r="E80" s="19"/>
      <c r="F80" s="26"/>
      <c r="G80" s="20"/>
      <c r="H80" s="19"/>
      <c r="I80" s="19"/>
      <c r="J80" s="19"/>
      <c r="K80" s="26"/>
      <c r="L80" s="20"/>
      <c r="M80" s="19"/>
      <c r="N80" s="9"/>
      <c r="O80" s="4"/>
    </row>
    <row r="81" spans="1:15" ht="15.75" x14ac:dyDescent="0.25">
      <c r="A81" s="3" t="s">
        <v>188</v>
      </c>
      <c r="B81"/>
      <c r="C81"/>
      <c r="D81" s="1" t="s">
        <v>23</v>
      </c>
      <c r="F81"/>
      <c r="G81"/>
      <c r="H81"/>
      <c r="I81"/>
      <c r="J81"/>
      <c r="K81"/>
      <c r="L81"/>
      <c r="M81" s="1" t="s">
        <v>24</v>
      </c>
    </row>
    <row r="82" spans="1:15" x14ac:dyDescent="0.2">
      <c r="A82" s="19"/>
      <c r="B82" s="20" t="s">
        <v>25</v>
      </c>
      <c r="C82" s="19"/>
      <c r="D82" s="19"/>
      <c r="E82" s="19"/>
      <c r="F82" s="26"/>
      <c r="G82" s="20" t="s">
        <v>192</v>
      </c>
      <c r="H82" s="19"/>
      <c r="I82" s="19"/>
      <c r="J82" s="19"/>
      <c r="K82" s="26"/>
      <c r="L82" s="20" t="s">
        <v>27</v>
      </c>
      <c r="M82" s="19"/>
      <c r="N82" s="9"/>
      <c r="O82" s="4"/>
    </row>
    <row r="83" spans="1:15" x14ac:dyDescent="0.2">
      <c r="A83" s="5" t="s">
        <v>28</v>
      </c>
      <c r="B83" s="5" t="s">
        <v>29</v>
      </c>
      <c r="C83" s="5" t="s">
        <v>30</v>
      </c>
      <c r="D83" s="5" t="s">
        <v>63</v>
      </c>
      <c r="E83" s="5"/>
      <c r="F83" s="27"/>
      <c r="G83" s="5" t="s">
        <v>29</v>
      </c>
      <c r="H83" s="5" t="s">
        <v>30</v>
      </c>
      <c r="I83" s="5" t="s">
        <v>63</v>
      </c>
      <c r="J83" s="4" t="s">
        <v>31</v>
      </c>
      <c r="K83" s="28"/>
      <c r="L83" s="5" t="s">
        <v>29</v>
      </c>
      <c r="M83" s="5" t="s">
        <v>30</v>
      </c>
      <c r="N83" s="5" t="s">
        <v>63</v>
      </c>
      <c r="O83" s="4" t="s">
        <v>31</v>
      </c>
    </row>
    <row r="84" spans="1:15" x14ac:dyDescent="0.2">
      <c r="A84" s="4"/>
      <c r="B84" s="5"/>
      <c r="C84" s="5"/>
      <c r="D84" s="21">
        <v>8</v>
      </c>
      <c r="E84" s="21"/>
      <c r="F84" s="27"/>
      <c r="G84" s="5"/>
      <c r="H84" s="5"/>
      <c r="I84" s="21">
        <v>0</v>
      </c>
      <c r="J84" s="5"/>
      <c r="K84" s="27"/>
      <c r="L84" s="5"/>
      <c r="M84" s="5"/>
      <c r="N84" s="21">
        <v>16</v>
      </c>
      <c r="O84" s="5"/>
    </row>
    <row r="85" spans="1:15" x14ac:dyDescent="0.2">
      <c r="A85" s="5" t="s">
        <v>10</v>
      </c>
      <c r="B85" s="5">
        <v>8</v>
      </c>
      <c r="C85" s="5">
        <v>0</v>
      </c>
      <c r="D85" s="5">
        <f t="shared" ref="D85:D88" si="12">D84+B85-C85</f>
        <v>16</v>
      </c>
      <c r="E85" s="5"/>
      <c r="F85" s="27"/>
      <c r="G85" s="5">
        <v>0</v>
      </c>
      <c r="H85" s="5">
        <v>0</v>
      </c>
      <c r="I85" s="5">
        <v>0</v>
      </c>
      <c r="J85" s="5"/>
      <c r="K85" s="27"/>
      <c r="L85" s="5">
        <v>8</v>
      </c>
      <c r="M85" s="5">
        <v>4</v>
      </c>
      <c r="N85" s="5">
        <f t="shared" ref="N85:N88" si="13">N84+L85-M85</f>
        <v>20</v>
      </c>
      <c r="O85" s="135"/>
    </row>
    <row r="86" spans="1:15" x14ac:dyDescent="0.2">
      <c r="A86" s="5" t="s">
        <v>12</v>
      </c>
      <c r="B86" s="5">
        <v>8</v>
      </c>
      <c r="C86" s="5">
        <v>0</v>
      </c>
      <c r="D86" s="5">
        <f t="shared" si="12"/>
        <v>24</v>
      </c>
      <c r="E86" s="5"/>
      <c r="F86" s="27"/>
      <c r="G86" s="5">
        <v>0</v>
      </c>
      <c r="H86" s="5">
        <v>0</v>
      </c>
      <c r="I86" s="5">
        <v>0</v>
      </c>
      <c r="J86" s="5"/>
      <c r="K86" s="27"/>
      <c r="L86" s="5">
        <v>8</v>
      </c>
      <c r="M86" s="5">
        <v>0</v>
      </c>
      <c r="N86" s="5">
        <f t="shared" si="13"/>
        <v>28</v>
      </c>
      <c r="O86" s="5"/>
    </row>
    <row r="87" spans="1:15" x14ac:dyDescent="0.2">
      <c r="A87" s="5" t="s">
        <v>14</v>
      </c>
      <c r="B87" s="5">
        <v>8</v>
      </c>
      <c r="C87" s="5">
        <v>0</v>
      </c>
      <c r="D87" s="5">
        <f t="shared" si="12"/>
        <v>32</v>
      </c>
      <c r="E87" s="5"/>
      <c r="F87" s="27"/>
      <c r="G87" s="5">
        <v>0</v>
      </c>
      <c r="H87" s="5">
        <v>0</v>
      </c>
      <c r="I87" s="5">
        <v>0</v>
      </c>
      <c r="J87" s="5"/>
      <c r="K87" s="27"/>
      <c r="L87" s="5">
        <v>8</v>
      </c>
      <c r="M87" s="5">
        <v>0</v>
      </c>
      <c r="N87" s="5">
        <f t="shared" si="13"/>
        <v>36</v>
      </c>
      <c r="O87" s="5"/>
    </row>
    <row r="88" spans="1:15" x14ac:dyDescent="0.2">
      <c r="A88" s="5" t="s">
        <v>16</v>
      </c>
      <c r="B88" s="5">
        <v>8</v>
      </c>
      <c r="C88" s="5">
        <v>0</v>
      </c>
      <c r="D88" s="5">
        <f t="shared" si="12"/>
        <v>40</v>
      </c>
      <c r="E88" s="5"/>
      <c r="F88" s="29"/>
      <c r="G88" s="5">
        <v>0</v>
      </c>
      <c r="H88" s="5">
        <v>0</v>
      </c>
      <c r="I88" s="5">
        <v>0</v>
      </c>
      <c r="J88" s="5"/>
      <c r="K88" s="27"/>
      <c r="L88" s="5">
        <v>8</v>
      </c>
      <c r="M88" s="5">
        <v>0</v>
      </c>
      <c r="N88" s="5">
        <f t="shared" si="13"/>
        <v>44</v>
      </c>
      <c r="O88" s="5"/>
    </row>
    <row r="89" spans="1:15" x14ac:dyDescent="0.2">
      <c r="A89" s="5" t="s">
        <v>19</v>
      </c>
      <c r="B89" s="5">
        <v>8</v>
      </c>
      <c r="C89" s="5">
        <v>0</v>
      </c>
      <c r="D89" s="5">
        <f>D88+B89-C89</f>
        <v>48</v>
      </c>
      <c r="E89" s="5"/>
      <c r="F89" s="27"/>
      <c r="G89" s="5">
        <v>0</v>
      </c>
      <c r="H89" s="5">
        <v>0</v>
      </c>
      <c r="I89" s="5">
        <v>0</v>
      </c>
      <c r="J89" s="5"/>
      <c r="K89" s="27"/>
      <c r="L89" s="5">
        <v>8</v>
      </c>
      <c r="M89" s="5">
        <v>0</v>
      </c>
      <c r="N89" s="5">
        <f>N88+L89-M89</f>
        <v>52</v>
      </c>
      <c r="O89" s="5"/>
    </row>
    <row r="90" spans="1:15" x14ac:dyDescent="0.2">
      <c r="A90" s="5" t="s">
        <v>21</v>
      </c>
      <c r="B90" s="5">
        <v>8</v>
      </c>
      <c r="C90" s="5">
        <v>0</v>
      </c>
      <c r="D90" s="5">
        <f t="shared" ref="D90:D96" si="14">D89+B90-C90</f>
        <v>56</v>
      </c>
      <c r="E90" s="5"/>
      <c r="F90" s="29"/>
      <c r="G90" s="5">
        <v>0</v>
      </c>
      <c r="H90" s="5">
        <v>0</v>
      </c>
      <c r="I90" s="5">
        <v>0</v>
      </c>
      <c r="J90" s="5"/>
      <c r="K90" s="27"/>
      <c r="L90" s="5">
        <v>8</v>
      </c>
      <c r="M90" s="5">
        <v>0</v>
      </c>
      <c r="N90" s="5">
        <f t="shared" ref="N90:N96" si="15">N89+L90-M90</f>
        <v>60</v>
      </c>
      <c r="O90" s="5"/>
    </row>
    <row r="91" spans="1:15" x14ac:dyDescent="0.2">
      <c r="A91" s="5" t="s">
        <v>32</v>
      </c>
      <c r="B91" s="5">
        <v>8</v>
      </c>
      <c r="C91" s="5">
        <v>0</v>
      </c>
      <c r="D91" s="5">
        <f t="shared" si="14"/>
        <v>64</v>
      </c>
      <c r="E91" s="5"/>
      <c r="F91" s="29"/>
      <c r="G91" s="5">
        <v>0</v>
      </c>
      <c r="H91" s="5">
        <v>0</v>
      </c>
      <c r="I91" s="5">
        <v>0</v>
      </c>
      <c r="J91" s="5"/>
      <c r="K91" s="27"/>
      <c r="L91" s="5">
        <v>8</v>
      </c>
      <c r="M91" s="5">
        <v>0</v>
      </c>
      <c r="N91" s="5">
        <f t="shared" si="15"/>
        <v>68</v>
      </c>
      <c r="O91" s="5"/>
    </row>
    <row r="92" spans="1:15" x14ac:dyDescent="0.2">
      <c r="A92" s="5" t="s">
        <v>13</v>
      </c>
      <c r="B92" s="5">
        <v>8</v>
      </c>
      <c r="C92" s="5">
        <v>0</v>
      </c>
      <c r="D92" s="5">
        <f t="shared" si="14"/>
        <v>72</v>
      </c>
      <c r="E92" s="5"/>
      <c r="F92" s="27"/>
      <c r="G92" s="5">
        <v>0</v>
      </c>
      <c r="H92" s="5">
        <v>0</v>
      </c>
      <c r="I92" s="5">
        <v>0</v>
      </c>
      <c r="J92" s="5"/>
      <c r="K92" s="27"/>
      <c r="L92" s="5">
        <v>8</v>
      </c>
      <c r="M92" s="5">
        <v>0</v>
      </c>
      <c r="N92" s="5">
        <f t="shared" si="15"/>
        <v>76</v>
      </c>
      <c r="O92" s="5"/>
    </row>
    <row r="93" spans="1:15" x14ac:dyDescent="0.2">
      <c r="A93" s="5" t="s">
        <v>33</v>
      </c>
      <c r="B93" s="5">
        <v>8</v>
      </c>
      <c r="C93" s="5">
        <v>0</v>
      </c>
      <c r="D93" s="5">
        <f t="shared" si="14"/>
        <v>80</v>
      </c>
      <c r="E93" s="5"/>
      <c r="F93" s="29"/>
      <c r="G93" s="5">
        <v>0</v>
      </c>
      <c r="H93" s="5">
        <v>0</v>
      </c>
      <c r="I93" s="5">
        <v>0</v>
      </c>
      <c r="J93" s="5"/>
      <c r="K93" s="27"/>
      <c r="L93" s="5">
        <v>8</v>
      </c>
      <c r="M93" s="5">
        <v>0</v>
      </c>
      <c r="N93" s="5">
        <f t="shared" si="15"/>
        <v>84</v>
      </c>
      <c r="O93" s="5"/>
    </row>
    <row r="94" spans="1:15" x14ac:dyDescent="0.2">
      <c r="A94" s="5" t="s">
        <v>17</v>
      </c>
      <c r="B94" s="5">
        <v>8</v>
      </c>
      <c r="C94" s="5">
        <v>0</v>
      </c>
      <c r="D94" s="5">
        <f t="shared" si="14"/>
        <v>88</v>
      </c>
      <c r="E94" s="5"/>
      <c r="F94" s="30"/>
      <c r="G94" s="5">
        <v>0</v>
      </c>
      <c r="H94" s="5">
        <v>0</v>
      </c>
      <c r="I94" s="5">
        <v>0</v>
      </c>
      <c r="J94" s="5"/>
      <c r="K94" s="30"/>
      <c r="L94" s="5">
        <v>8</v>
      </c>
      <c r="M94" s="5">
        <v>0</v>
      </c>
      <c r="N94" s="5">
        <f t="shared" si="15"/>
        <v>92</v>
      </c>
      <c r="O94" s="5"/>
    </row>
    <row r="95" spans="1:15" x14ac:dyDescent="0.2">
      <c r="A95" s="5" t="s">
        <v>18</v>
      </c>
      <c r="B95" s="5">
        <v>8</v>
      </c>
      <c r="C95" s="5">
        <v>0</v>
      </c>
      <c r="D95" s="5">
        <f t="shared" si="14"/>
        <v>96</v>
      </c>
      <c r="E95" s="5"/>
      <c r="F95" s="27"/>
      <c r="G95" s="5">
        <v>0</v>
      </c>
      <c r="H95" s="5">
        <v>0</v>
      </c>
      <c r="I95" s="5">
        <v>0</v>
      </c>
      <c r="J95" s="5"/>
      <c r="K95" s="27"/>
      <c r="L95" s="5">
        <v>8</v>
      </c>
      <c r="M95" s="5">
        <v>0</v>
      </c>
      <c r="N95" s="5">
        <f t="shared" si="15"/>
        <v>100</v>
      </c>
      <c r="O95" s="5"/>
    </row>
    <row r="96" spans="1:15" x14ac:dyDescent="0.2">
      <c r="A96" s="5" t="s">
        <v>20</v>
      </c>
      <c r="B96" s="5">
        <v>8</v>
      </c>
      <c r="C96" s="5">
        <v>0</v>
      </c>
      <c r="D96" s="5">
        <f t="shared" si="14"/>
        <v>104</v>
      </c>
      <c r="E96" s="5"/>
      <c r="F96" s="27"/>
      <c r="G96" s="5">
        <v>0</v>
      </c>
      <c r="H96" s="5">
        <v>0</v>
      </c>
      <c r="I96" s="5">
        <v>0</v>
      </c>
      <c r="J96" s="5"/>
      <c r="K96" s="27"/>
      <c r="L96" s="5">
        <v>8</v>
      </c>
      <c r="M96" s="5">
        <v>0</v>
      </c>
      <c r="N96" s="5">
        <f t="shared" si="15"/>
        <v>108</v>
      </c>
      <c r="O96" s="5"/>
    </row>
    <row r="97" spans="1:15" x14ac:dyDescent="0.2">
      <c r="A97" s="6" t="s">
        <v>34</v>
      </c>
      <c r="B97" s="5">
        <f>SUM(B85:B96)</f>
        <v>96</v>
      </c>
      <c r="C97" s="5">
        <f>SUM(C85:C96)</f>
        <v>0</v>
      </c>
      <c r="D97" s="5"/>
      <c r="E97" s="5"/>
      <c r="F97" s="27"/>
      <c r="G97" s="5">
        <f>SUM(G85:G96)</f>
        <v>0</v>
      </c>
      <c r="H97" s="5">
        <f>SUM(H85:H96)</f>
        <v>0</v>
      </c>
      <c r="I97" s="5"/>
      <c r="J97" s="5"/>
      <c r="K97" s="27"/>
      <c r="L97" s="5">
        <f>SUM(L85:L96)</f>
        <v>96</v>
      </c>
      <c r="M97" s="5">
        <f>SUM(M85:M96)</f>
        <v>4</v>
      </c>
      <c r="N97" s="5"/>
      <c r="O97" s="5"/>
    </row>
    <row r="98" spans="1:15" x14ac:dyDescent="0.2">
      <c r="A98" s="6" t="s">
        <v>35</v>
      </c>
      <c r="B98" s="5" t="s">
        <v>129</v>
      </c>
      <c r="C98" s="5"/>
      <c r="D98" s="5">
        <v>0</v>
      </c>
      <c r="E98" s="5"/>
      <c r="F98" s="27"/>
      <c r="G98" s="5"/>
      <c r="H98" s="5"/>
      <c r="I98" s="5">
        <v>0</v>
      </c>
      <c r="J98" s="5"/>
      <c r="K98" s="27"/>
      <c r="L98" s="5" t="s">
        <v>130</v>
      </c>
      <c r="M98" s="5"/>
      <c r="N98" s="5">
        <v>8</v>
      </c>
      <c r="O98" s="5"/>
    </row>
    <row r="99" spans="1:15" x14ac:dyDescent="0.2">
      <c r="N99" s="1"/>
      <c r="O99" s="1"/>
    </row>
    <row r="100" spans="1:1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</row>
  </sheetData>
  <pageMargins left="1" right="0" top="0.25" bottom="0.25" header="0" footer="0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BAF35-0402-4946-8812-0A3F86895E4A}">
  <dimension ref="A1:I45"/>
  <sheetViews>
    <sheetView workbookViewId="0">
      <selection activeCell="H43" sqref="H43"/>
    </sheetView>
  </sheetViews>
  <sheetFormatPr defaultRowHeight="12.75" x14ac:dyDescent="0.2"/>
  <cols>
    <col min="3" max="3" width="10.140625" bestFit="1" customWidth="1"/>
    <col min="8" max="8" width="10.28515625" bestFit="1" customWidth="1"/>
  </cols>
  <sheetData>
    <row r="1" spans="1:9" x14ac:dyDescent="0.2">
      <c r="A1" s="123"/>
      <c r="B1" s="123" t="s">
        <v>92</v>
      </c>
      <c r="C1" s="123"/>
      <c r="D1" s="123"/>
      <c r="E1" s="123"/>
      <c r="F1" s="123"/>
      <c r="G1" s="123"/>
      <c r="H1" s="123"/>
      <c r="I1" s="123"/>
    </row>
    <row r="2" spans="1:9" x14ac:dyDescent="0.2">
      <c r="A2" s="123"/>
      <c r="B2" s="123"/>
      <c r="C2" s="123"/>
      <c r="D2" s="123"/>
      <c r="E2" s="123"/>
      <c r="F2" s="123"/>
      <c r="G2" s="123"/>
      <c r="H2" s="123"/>
      <c r="I2" s="123"/>
    </row>
    <row r="3" spans="1:9" ht="38.25" x14ac:dyDescent="0.2">
      <c r="A3" s="124" t="s">
        <v>93</v>
      </c>
      <c r="B3" s="125" t="s">
        <v>94</v>
      </c>
      <c r="C3" s="125" t="s">
        <v>95</v>
      </c>
      <c r="D3" s="125" t="s">
        <v>42</v>
      </c>
      <c r="E3" s="125" t="s">
        <v>96</v>
      </c>
      <c r="F3" s="125" t="s">
        <v>97</v>
      </c>
      <c r="G3" s="125" t="s">
        <v>98</v>
      </c>
      <c r="H3" s="125" t="s">
        <v>99</v>
      </c>
      <c r="I3" s="125"/>
    </row>
    <row r="4" spans="1:9" x14ac:dyDescent="0.2">
      <c r="A4" s="126">
        <v>2013</v>
      </c>
      <c r="B4" s="127" t="s">
        <v>100</v>
      </c>
      <c r="C4" s="128">
        <v>41639</v>
      </c>
      <c r="D4" s="128" t="s">
        <v>101</v>
      </c>
      <c r="E4" s="129">
        <v>65</v>
      </c>
      <c r="F4" s="130">
        <v>28</v>
      </c>
      <c r="G4" s="130">
        <f>E4*F4</f>
        <v>1820</v>
      </c>
      <c r="H4" s="127"/>
      <c r="I4" s="127"/>
    </row>
    <row r="5" spans="1:9" x14ac:dyDescent="0.2">
      <c r="A5" s="126">
        <v>2013</v>
      </c>
      <c r="B5" s="127" t="s">
        <v>102</v>
      </c>
      <c r="C5" s="128">
        <v>41639</v>
      </c>
      <c r="D5" s="128"/>
      <c r="E5" s="129" t="s">
        <v>103</v>
      </c>
      <c r="F5" s="130">
        <v>25</v>
      </c>
      <c r="G5" s="130">
        <f t="shared" ref="G5:G6" si="0">E5*F5</f>
        <v>0</v>
      </c>
      <c r="H5" s="127"/>
      <c r="I5" s="127"/>
    </row>
    <row r="6" spans="1:9" x14ac:dyDescent="0.2">
      <c r="A6" s="126">
        <v>2013</v>
      </c>
      <c r="B6" s="127" t="s">
        <v>38</v>
      </c>
      <c r="C6" s="128">
        <v>41639</v>
      </c>
      <c r="D6" s="128"/>
      <c r="E6" s="129" t="s">
        <v>103</v>
      </c>
      <c r="F6" s="130">
        <v>17.5</v>
      </c>
      <c r="G6" s="130">
        <f t="shared" si="0"/>
        <v>0</v>
      </c>
      <c r="H6" s="127"/>
      <c r="I6" s="127"/>
    </row>
    <row r="7" spans="1:9" x14ac:dyDescent="0.2">
      <c r="A7" s="127"/>
      <c r="B7" s="127"/>
      <c r="C7" s="127"/>
      <c r="D7" s="127"/>
      <c r="E7" s="127"/>
      <c r="F7" s="127"/>
      <c r="G7" s="130">
        <f>SUM(G4:G6)</f>
        <v>1820</v>
      </c>
      <c r="H7" s="130">
        <f>G7</f>
        <v>1820</v>
      </c>
      <c r="I7" s="127"/>
    </row>
    <row r="8" spans="1:9" x14ac:dyDescent="0.2">
      <c r="A8" s="127"/>
      <c r="B8" s="127"/>
      <c r="C8" s="127"/>
      <c r="D8" s="127"/>
      <c r="E8" s="127"/>
      <c r="F8" s="127"/>
      <c r="G8" s="127"/>
      <c r="H8" s="127"/>
      <c r="I8" s="127"/>
    </row>
    <row r="9" spans="1:9" x14ac:dyDescent="0.2">
      <c r="A9" s="126">
        <v>2014</v>
      </c>
      <c r="B9" s="127" t="s">
        <v>100</v>
      </c>
      <c r="C9" s="128">
        <v>42004</v>
      </c>
      <c r="D9" s="127" t="s">
        <v>104</v>
      </c>
      <c r="E9" s="127">
        <v>5</v>
      </c>
      <c r="F9" s="130">
        <v>29.4</v>
      </c>
      <c r="G9" s="130">
        <f t="shared" ref="G9:G13" si="1">E9*F9</f>
        <v>147</v>
      </c>
      <c r="H9" s="127"/>
      <c r="I9" s="127"/>
    </row>
    <row r="10" spans="1:9" x14ac:dyDescent="0.2">
      <c r="A10" s="126">
        <v>2014</v>
      </c>
      <c r="B10" s="127" t="s">
        <v>100</v>
      </c>
      <c r="C10" s="128">
        <v>42004</v>
      </c>
      <c r="D10" s="127" t="s">
        <v>105</v>
      </c>
      <c r="E10" s="127">
        <v>57</v>
      </c>
      <c r="F10" s="130">
        <v>29.4</v>
      </c>
      <c r="G10" s="130">
        <f t="shared" si="1"/>
        <v>1675.8</v>
      </c>
      <c r="H10" s="127"/>
      <c r="I10" s="127"/>
    </row>
    <row r="11" spans="1:9" x14ac:dyDescent="0.2">
      <c r="A11" s="126">
        <v>2014</v>
      </c>
      <c r="B11" s="127" t="s">
        <v>100</v>
      </c>
      <c r="C11" s="128">
        <v>42004</v>
      </c>
      <c r="D11" s="127" t="s">
        <v>101</v>
      </c>
      <c r="E11" s="127">
        <v>88</v>
      </c>
      <c r="F11" s="130">
        <v>29.4</v>
      </c>
      <c r="G11" s="130">
        <f t="shared" si="1"/>
        <v>2587.1999999999998</v>
      </c>
      <c r="H11" s="127"/>
      <c r="I11" s="127"/>
    </row>
    <row r="12" spans="1:9" x14ac:dyDescent="0.2">
      <c r="A12" s="126">
        <v>2014</v>
      </c>
      <c r="B12" s="127" t="s">
        <v>102</v>
      </c>
      <c r="C12" s="128">
        <v>42004</v>
      </c>
      <c r="D12" s="127" t="s">
        <v>101</v>
      </c>
      <c r="E12" s="127">
        <v>36</v>
      </c>
      <c r="F12" s="130">
        <v>26.25</v>
      </c>
      <c r="G12" s="130">
        <f t="shared" si="1"/>
        <v>945</v>
      </c>
      <c r="H12" s="127"/>
      <c r="I12" s="127"/>
    </row>
    <row r="13" spans="1:9" x14ac:dyDescent="0.2">
      <c r="A13" s="126">
        <v>2014</v>
      </c>
      <c r="B13" s="127" t="s">
        <v>38</v>
      </c>
      <c r="C13" s="128">
        <v>42004</v>
      </c>
      <c r="D13" s="127" t="s">
        <v>101</v>
      </c>
      <c r="E13" s="127">
        <v>30</v>
      </c>
      <c r="F13" s="130">
        <v>18.38</v>
      </c>
      <c r="G13" s="130">
        <f t="shared" si="1"/>
        <v>551.4</v>
      </c>
      <c r="H13" s="127"/>
      <c r="I13" s="127"/>
    </row>
    <row r="14" spans="1:9" x14ac:dyDescent="0.2">
      <c r="A14" s="127"/>
      <c r="B14" s="127"/>
      <c r="C14" s="127"/>
      <c r="D14" s="127"/>
      <c r="E14" s="127"/>
      <c r="F14" s="127"/>
      <c r="G14" s="130">
        <f>SUM(G9:G13)</f>
        <v>5906.4</v>
      </c>
      <c r="H14" s="130">
        <f>H7+G14</f>
        <v>7726.4</v>
      </c>
      <c r="I14" s="127"/>
    </row>
    <row r="15" spans="1:9" x14ac:dyDescent="0.2">
      <c r="A15" s="127"/>
      <c r="B15" s="127"/>
      <c r="C15" s="127"/>
      <c r="D15" s="127"/>
      <c r="E15" s="127"/>
      <c r="F15" s="127"/>
      <c r="G15" s="127"/>
      <c r="H15" s="127"/>
      <c r="I15" s="127"/>
    </row>
    <row r="16" spans="1:9" x14ac:dyDescent="0.2">
      <c r="A16" s="126">
        <v>2015</v>
      </c>
      <c r="B16" s="127" t="s">
        <v>100</v>
      </c>
      <c r="C16" s="127"/>
      <c r="D16" s="127" t="s">
        <v>104</v>
      </c>
      <c r="E16" s="127">
        <v>16</v>
      </c>
      <c r="F16" s="131">
        <v>30</v>
      </c>
      <c r="G16" s="131">
        <f>E16*F16</f>
        <v>480</v>
      </c>
      <c r="H16" s="131"/>
      <c r="I16" s="127"/>
    </row>
    <row r="17" spans="1:9" x14ac:dyDescent="0.2">
      <c r="A17" s="126">
        <v>2015</v>
      </c>
      <c r="B17" s="127" t="s">
        <v>100</v>
      </c>
      <c r="C17" s="128">
        <v>42369</v>
      </c>
      <c r="D17" s="127" t="s">
        <v>101</v>
      </c>
      <c r="E17" s="127">
        <v>93</v>
      </c>
      <c r="F17" s="131">
        <v>30</v>
      </c>
      <c r="G17" s="131">
        <f t="shared" ref="G17:G19" si="2">E17*F17</f>
        <v>2790</v>
      </c>
      <c r="H17" s="131"/>
      <c r="I17" s="127"/>
    </row>
    <row r="18" spans="1:9" x14ac:dyDescent="0.2">
      <c r="A18" s="126">
        <v>2015</v>
      </c>
      <c r="B18" s="127" t="s">
        <v>102</v>
      </c>
      <c r="C18" s="128">
        <v>42369</v>
      </c>
      <c r="D18" s="127" t="s">
        <v>101</v>
      </c>
      <c r="E18" s="127">
        <v>55</v>
      </c>
      <c r="F18" s="131">
        <v>27.56</v>
      </c>
      <c r="G18" s="131">
        <f t="shared" si="2"/>
        <v>1515.8</v>
      </c>
      <c r="H18" s="131"/>
      <c r="I18" s="127"/>
    </row>
    <row r="19" spans="1:9" x14ac:dyDescent="0.2">
      <c r="A19" s="126">
        <v>2015</v>
      </c>
      <c r="B19" s="127" t="s">
        <v>3</v>
      </c>
      <c r="C19" s="128">
        <v>42369</v>
      </c>
      <c r="D19" s="127" t="s">
        <v>101</v>
      </c>
      <c r="E19" s="127">
        <v>20</v>
      </c>
      <c r="F19" s="131">
        <v>18.75</v>
      </c>
      <c r="G19" s="131">
        <f t="shared" si="2"/>
        <v>375</v>
      </c>
      <c r="H19" s="131"/>
      <c r="I19" s="127"/>
    </row>
    <row r="20" spans="1:9" x14ac:dyDescent="0.2">
      <c r="A20" s="127"/>
      <c r="B20" s="127"/>
      <c r="C20" s="127"/>
      <c r="D20" s="127"/>
      <c r="E20" s="127"/>
      <c r="F20" s="131"/>
      <c r="G20" s="131">
        <f>SUM(G16:G19)</f>
        <v>5160.8</v>
      </c>
      <c r="H20" s="131">
        <f>H14+G20</f>
        <v>12887.2</v>
      </c>
      <c r="I20" s="127"/>
    </row>
    <row r="21" spans="1:9" x14ac:dyDescent="0.2">
      <c r="A21" s="127"/>
      <c r="B21" s="127"/>
      <c r="C21" s="128"/>
      <c r="D21" s="127"/>
      <c r="E21" s="127"/>
      <c r="F21" s="131"/>
      <c r="G21" s="131"/>
      <c r="H21" s="131"/>
      <c r="I21" s="127"/>
    </row>
    <row r="22" spans="1:9" x14ac:dyDescent="0.2">
      <c r="A22" s="126">
        <v>2016</v>
      </c>
      <c r="B22" s="126" t="s">
        <v>100</v>
      </c>
      <c r="C22" s="128">
        <v>42735</v>
      </c>
      <c r="D22" s="127" t="s">
        <v>101</v>
      </c>
      <c r="E22" s="127">
        <v>56</v>
      </c>
      <c r="F22" s="131">
        <v>30.6</v>
      </c>
      <c r="G22" s="131">
        <f t="shared" ref="G22:G23" si="3">E22*F22</f>
        <v>1713.6000000000001</v>
      </c>
      <c r="H22" s="131"/>
      <c r="I22" s="127"/>
    </row>
    <row r="23" spans="1:9" x14ac:dyDescent="0.2">
      <c r="A23" s="126">
        <v>2016</v>
      </c>
      <c r="B23" s="126" t="s">
        <v>102</v>
      </c>
      <c r="C23" s="128">
        <v>42735</v>
      </c>
      <c r="D23" s="127" t="s">
        <v>101</v>
      </c>
      <c r="E23" s="127">
        <v>18</v>
      </c>
      <c r="F23" s="131">
        <v>27.56</v>
      </c>
      <c r="G23" s="131">
        <f t="shared" si="3"/>
        <v>496.08</v>
      </c>
      <c r="H23" s="131"/>
      <c r="I23" s="127"/>
    </row>
    <row r="24" spans="1:9" x14ac:dyDescent="0.2">
      <c r="A24" s="126"/>
      <c r="B24" s="126"/>
      <c r="C24" s="127"/>
      <c r="D24" s="127"/>
      <c r="E24" s="127"/>
      <c r="F24" s="131"/>
      <c r="G24" s="131">
        <f>SUM(G22:G23)</f>
        <v>2209.6800000000003</v>
      </c>
      <c r="H24" s="131">
        <f>H20+G24</f>
        <v>15096.880000000001</v>
      </c>
      <c r="I24" s="127"/>
    </row>
    <row r="25" spans="1:9" x14ac:dyDescent="0.2">
      <c r="A25" s="126"/>
      <c r="B25" s="126"/>
      <c r="C25" s="127"/>
      <c r="D25" s="127"/>
      <c r="E25" s="127"/>
      <c r="F25" s="131"/>
      <c r="G25" s="131"/>
      <c r="H25" s="131"/>
      <c r="I25" s="127"/>
    </row>
    <row r="26" spans="1:9" x14ac:dyDescent="0.2">
      <c r="A26" s="126">
        <v>2017</v>
      </c>
      <c r="B26" s="126" t="s">
        <v>100</v>
      </c>
      <c r="C26" s="128">
        <v>43100</v>
      </c>
      <c r="D26" s="127" t="s">
        <v>101</v>
      </c>
      <c r="E26" s="127">
        <v>50</v>
      </c>
      <c r="F26" s="131">
        <v>31.21</v>
      </c>
      <c r="G26" s="131">
        <f>E26*F26</f>
        <v>1560.5</v>
      </c>
      <c r="H26" s="131"/>
      <c r="I26" s="127"/>
    </row>
    <row r="27" spans="1:9" x14ac:dyDescent="0.2">
      <c r="A27" s="126">
        <v>2017</v>
      </c>
      <c r="B27" s="126" t="s">
        <v>102</v>
      </c>
      <c r="C27" s="128">
        <v>43100</v>
      </c>
      <c r="D27" s="127" t="s">
        <v>101</v>
      </c>
      <c r="E27" s="127">
        <v>13</v>
      </c>
      <c r="F27" s="131">
        <v>28.39</v>
      </c>
      <c r="G27" s="131">
        <f t="shared" ref="G27:G28" si="4">E27*F27</f>
        <v>369.07</v>
      </c>
      <c r="H27" s="131"/>
      <c r="I27" s="127"/>
    </row>
    <row r="28" spans="1:9" x14ac:dyDescent="0.2">
      <c r="A28" s="126">
        <v>2017</v>
      </c>
      <c r="B28" s="126" t="s">
        <v>3</v>
      </c>
      <c r="C28" s="128">
        <v>43100</v>
      </c>
      <c r="D28" s="127" t="s">
        <v>101</v>
      </c>
      <c r="E28" s="127">
        <v>30</v>
      </c>
      <c r="F28" s="131">
        <v>19.3</v>
      </c>
      <c r="G28" s="131">
        <f t="shared" si="4"/>
        <v>579</v>
      </c>
      <c r="H28" s="131"/>
      <c r="I28" s="127"/>
    </row>
    <row r="29" spans="1:9" x14ac:dyDescent="0.2">
      <c r="A29" s="127"/>
      <c r="B29" s="127"/>
      <c r="C29" s="127"/>
      <c r="D29" s="127"/>
      <c r="E29" s="127"/>
      <c r="F29" s="131"/>
      <c r="G29" s="131">
        <f>SUM(G26:G28)</f>
        <v>2508.5699999999997</v>
      </c>
      <c r="H29" s="131">
        <f>H24+G29</f>
        <v>17605.45</v>
      </c>
      <c r="I29" s="127"/>
    </row>
    <row r="30" spans="1:9" x14ac:dyDescent="0.2">
      <c r="A30" s="127"/>
      <c r="B30" s="127"/>
      <c r="C30" s="127"/>
      <c r="D30" s="127"/>
      <c r="E30" s="127"/>
      <c r="F30" s="131"/>
      <c r="G30" s="131"/>
      <c r="H30" s="131"/>
      <c r="I30" s="127"/>
    </row>
    <row r="31" spans="1:9" x14ac:dyDescent="0.2">
      <c r="A31" s="126">
        <v>2018</v>
      </c>
      <c r="B31" s="127" t="s">
        <v>106</v>
      </c>
      <c r="C31" s="127"/>
      <c r="D31" s="127"/>
      <c r="E31" s="127"/>
      <c r="F31" s="131"/>
      <c r="G31" s="131"/>
      <c r="H31" s="131"/>
      <c r="I31" s="127"/>
    </row>
    <row r="32" spans="1:9" x14ac:dyDescent="0.2">
      <c r="A32" s="127"/>
      <c r="B32" s="127"/>
      <c r="C32" s="127"/>
      <c r="D32" s="127"/>
      <c r="E32" s="127"/>
      <c r="F32" s="131"/>
      <c r="G32" s="131"/>
      <c r="H32" s="131"/>
      <c r="I32" s="127"/>
    </row>
    <row r="33" spans="1:9" x14ac:dyDescent="0.2">
      <c r="A33" s="126">
        <v>2019</v>
      </c>
      <c r="B33" s="127" t="s">
        <v>100</v>
      </c>
      <c r="C33" s="128">
        <v>43830</v>
      </c>
      <c r="D33" s="127" t="s">
        <v>101</v>
      </c>
      <c r="E33" s="127">
        <v>40</v>
      </c>
      <c r="F33" s="131">
        <v>32.69</v>
      </c>
      <c r="G33" s="131">
        <f>E33*F33</f>
        <v>1307.5999999999999</v>
      </c>
      <c r="H33" s="131">
        <f>H29+G33</f>
        <v>18913.05</v>
      </c>
      <c r="I33" s="127"/>
    </row>
    <row r="34" spans="1:9" x14ac:dyDescent="0.2">
      <c r="A34" s="127"/>
      <c r="B34" s="127"/>
      <c r="C34" s="127"/>
      <c r="D34" s="127"/>
      <c r="E34" s="127"/>
      <c r="F34" s="131"/>
      <c r="G34" s="131"/>
      <c r="H34" s="131"/>
      <c r="I34" s="127"/>
    </row>
    <row r="35" spans="1:9" x14ac:dyDescent="0.2">
      <c r="A35" s="126">
        <v>2020</v>
      </c>
      <c r="B35" s="127" t="s">
        <v>100</v>
      </c>
      <c r="C35" s="128">
        <v>44196</v>
      </c>
      <c r="D35" s="127" t="s">
        <v>101</v>
      </c>
      <c r="E35" s="127">
        <v>215</v>
      </c>
      <c r="F35" s="131">
        <v>32.69</v>
      </c>
      <c r="G35" s="131">
        <f t="shared" ref="G35:G36" si="5">E35*F35</f>
        <v>7028.3499999999995</v>
      </c>
      <c r="H35" s="131"/>
      <c r="I35" s="127"/>
    </row>
    <row r="36" spans="1:9" x14ac:dyDescent="0.2">
      <c r="A36" s="126">
        <v>2020</v>
      </c>
      <c r="B36" s="127" t="s">
        <v>100</v>
      </c>
      <c r="C36" s="128">
        <v>44196</v>
      </c>
      <c r="D36" s="127" t="s">
        <v>104</v>
      </c>
      <c r="E36" s="127">
        <v>1</v>
      </c>
      <c r="F36" s="131">
        <v>32.69</v>
      </c>
      <c r="G36" s="131">
        <f t="shared" si="5"/>
        <v>32.69</v>
      </c>
      <c r="H36" s="131"/>
      <c r="I36" s="127"/>
    </row>
    <row r="37" spans="1:9" x14ac:dyDescent="0.2">
      <c r="A37" s="127"/>
      <c r="B37" s="127"/>
      <c r="C37" s="127"/>
      <c r="D37" s="127"/>
      <c r="E37" s="127"/>
      <c r="F37" s="127"/>
      <c r="G37" s="130">
        <f>SUM(G35:G36)</f>
        <v>7061.0399999999991</v>
      </c>
      <c r="H37" s="130">
        <f>H33+G37</f>
        <v>25974.089999999997</v>
      </c>
      <c r="I37" s="127"/>
    </row>
    <row r="38" spans="1:9" x14ac:dyDescent="0.2">
      <c r="A38" s="127"/>
      <c r="B38" s="127"/>
      <c r="C38" s="127"/>
      <c r="D38" s="127"/>
      <c r="E38" s="127"/>
      <c r="F38" s="127"/>
      <c r="G38" s="127"/>
      <c r="H38" s="127"/>
      <c r="I38" s="127"/>
    </row>
    <row r="39" spans="1:9" x14ac:dyDescent="0.2">
      <c r="A39" s="127">
        <v>2021</v>
      </c>
      <c r="B39" s="127" t="s">
        <v>106</v>
      </c>
      <c r="C39" s="127"/>
      <c r="D39" s="127"/>
      <c r="E39" s="127"/>
      <c r="F39" s="127"/>
      <c r="G39" s="127"/>
      <c r="H39" s="127"/>
      <c r="I39" s="127"/>
    </row>
    <row r="40" spans="1:9" x14ac:dyDescent="0.2">
      <c r="A40" s="127"/>
      <c r="B40" s="127"/>
      <c r="C40" s="127"/>
      <c r="D40" s="127"/>
      <c r="E40" s="127"/>
      <c r="F40" s="127"/>
      <c r="G40" s="127"/>
      <c r="H40" s="130"/>
      <c r="I40" s="127"/>
    </row>
    <row r="41" spans="1:9" x14ac:dyDescent="0.2">
      <c r="A41" s="127">
        <v>2022</v>
      </c>
      <c r="B41" s="127" t="s">
        <v>106</v>
      </c>
      <c r="C41" s="127"/>
      <c r="D41" s="127"/>
      <c r="E41" s="127"/>
      <c r="F41" s="127"/>
      <c r="G41" s="127"/>
      <c r="H41" s="127"/>
      <c r="I41" s="127"/>
    </row>
    <row r="42" spans="1:9" x14ac:dyDescent="0.2">
      <c r="A42" s="127"/>
      <c r="B42" s="127"/>
      <c r="C42" s="127"/>
      <c r="D42" s="127"/>
      <c r="E42" s="127"/>
      <c r="F42" s="127"/>
      <c r="G42" s="127"/>
      <c r="H42" s="127"/>
      <c r="I42" s="127"/>
    </row>
    <row r="43" spans="1:9" x14ac:dyDescent="0.2">
      <c r="A43" s="127">
        <v>2023</v>
      </c>
      <c r="B43" s="127" t="s">
        <v>64</v>
      </c>
      <c r="C43" s="128">
        <v>45291</v>
      </c>
      <c r="D43" s="127" t="s">
        <v>101</v>
      </c>
      <c r="E43" s="127">
        <v>26</v>
      </c>
      <c r="F43" s="127">
        <v>74.849999999999994</v>
      </c>
      <c r="G43" s="127">
        <f>E43*F43</f>
        <v>1946.1</v>
      </c>
      <c r="H43" s="130">
        <f>H37+G43</f>
        <v>27920.189999999995</v>
      </c>
      <c r="I43" s="127"/>
    </row>
    <row r="44" spans="1:9" x14ac:dyDescent="0.2">
      <c r="A44" s="127"/>
      <c r="B44" s="127"/>
      <c r="C44" s="127"/>
      <c r="D44" s="127"/>
      <c r="E44" s="127"/>
      <c r="F44" s="127"/>
      <c r="G44" s="127"/>
      <c r="H44" s="127"/>
      <c r="I44" s="127"/>
    </row>
    <row r="45" spans="1:9" x14ac:dyDescent="0.2">
      <c r="A45" s="127">
        <v>2024</v>
      </c>
      <c r="B45" s="127" t="s">
        <v>106</v>
      </c>
      <c r="C45" s="127"/>
      <c r="D45" s="127"/>
      <c r="E45" s="127"/>
      <c r="F45" s="127"/>
      <c r="G45" s="127"/>
      <c r="H45" s="127"/>
      <c r="I45" s="1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February 2026</vt:lpstr>
      <vt:lpstr>grant summary</vt:lpstr>
      <vt:lpstr>Leave liability</vt:lpstr>
      <vt:lpstr>leave hr summary</vt:lpstr>
      <vt:lpstr>Shared Leave Pool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Admin01</dc:creator>
  <cp:lastModifiedBy>Mindi Ingram</cp:lastModifiedBy>
  <cp:lastPrinted>2026-03-10T21:31:07Z</cp:lastPrinted>
  <dcterms:created xsi:type="dcterms:W3CDTF">2020-09-08T22:32:12Z</dcterms:created>
  <dcterms:modified xsi:type="dcterms:W3CDTF">2026-03-10T21:34:03Z</dcterms:modified>
</cp:coreProperties>
</file>