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pany Documents\Board mtg packets\2024\October 2024\"/>
    </mc:Choice>
  </mc:AlternateContent>
  <xr:revisionPtr revIDLastSave="0" documentId="13_ncr:1_{C58D03B3-77BC-4AD1-89D0-17F6635E2688}" xr6:coauthVersionLast="47" xr6:coauthVersionMax="47" xr10:uidLastSave="{00000000-0000-0000-0000-000000000000}"/>
  <bookViews>
    <workbookView xWindow="-28920" yWindow="-120" windowWidth="29040" windowHeight="15720" activeTab="1" xr2:uid="{F1C3E8DD-D498-4453-A0FF-97043E7FE574}"/>
  </bookViews>
  <sheets>
    <sheet name="October 2024" sheetId="1" r:id="rId1"/>
    <sheet name="grant summary" sheetId="5" r:id="rId2"/>
    <sheet name="Leave liability" sheetId="3" r:id="rId3"/>
    <sheet name="leave hr summary" sheetId="4" r:id="rId4"/>
    <sheet name="Shared Leave Pool" sheetId="6" r:id="rId5"/>
  </sheets>
  <definedNames>
    <definedName name="_xlnm.Print_Area" localSheetId="1">'grant summary'!$A$1:$Q$35</definedName>
    <definedName name="_xlnm.Print_Area" localSheetId="3">'leave hr summary'!#REF!</definedName>
    <definedName name="_xlnm.Print_Area" localSheetId="2">'Leave liability'!$A$1:$K$52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5" l="1"/>
  <c r="G22" i="5"/>
  <c r="E109" i="1" l="1"/>
  <c r="D109" i="1"/>
  <c r="E108" i="1"/>
  <c r="E107" i="1"/>
  <c r="D104" i="1"/>
  <c r="D110" i="1" s="1"/>
  <c r="D55" i="1"/>
  <c r="E54" i="1"/>
  <c r="E53" i="1"/>
  <c r="E55" i="1" s="1"/>
  <c r="D43" i="1"/>
  <c r="D56" i="1" s="1"/>
  <c r="C22" i="1"/>
  <c r="C14" i="1"/>
  <c r="C8" i="1"/>
  <c r="L38" i="4"/>
  <c r="K38" i="4"/>
  <c r="G38" i="4"/>
  <c r="F38" i="4"/>
  <c r="C38" i="4"/>
  <c r="B38" i="4"/>
  <c r="M26" i="4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H26" i="4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D26" i="4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L19" i="4"/>
  <c r="G19" i="4"/>
  <c r="F19" i="4"/>
  <c r="M7" i="4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H7" i="4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K49" i="3"/>
  <c r="E49" i="3"/>
  <c r="K48" i="3"/>
  <c r="E48" i="3"/>
  <c r="K47" i="3"/>
  <c r="E47" i="3"/>
  <c r="K46" i="3"/>
  <c r="E46" i="3"/>
  <c r="K45" i="3"/>
  <c r="E45" i="3"/>
  <c r="E51" i="3" s="1"/>
  <c r="K44" i="3"/>
  <c r="K50" i="3" s="1"/>
  <c r="K41" i="3"/>
  <c r="E41" i="3"/>
  <c r="E43" i="3" s="1"/>
  <c r="K40" i="3"/>
  <c r="K42" i="3" s="1"/>
  <c r="E40" i="3"/>
  <c r="K39" i="3"/>
  <c r="E39" i="3"/>
  <c r="K38" i="3"/>
  <c r="E38" i="3"/>
  <c r="K37" i="3"/>
  <c r="E37" i="3"/>
  <c r="K34" i="3"/>
  <c r="K33" i="3"/>
  <c r="K32" i="3"/>
  <c r="E32" i="3"/>
  <c r="K31" i="3"/>
  <c r="E31" i="3"/>
  <c r="E35" i="3" s="1"/>
  <c r="K30" i="3"/>
  <c r="K35" i="3" s="1"/>
  <c r="E30" i="3"/>
  <c r="K29" i="3"/>
  <c r="E29" i="3"/>
  <c r="K26" i="3"/>
  <c r="K25" i="3"/>
  <c r="K24" i="3"/>
  <c r="E24" i="3"/>
  <c r="K23" i="3"/>
  <c r="E23" i="3"/>
  <c r="K22" i="3"/>
  <c r="E22" i="3"/>
  <c r="K21" i="3"/>
  <c r="K27" i="3" s="1"/>
  <c r="E21" i="3"/>
  <c r="E27" i="3" s="1"/>
  <c r="K18" i="3"/>
  <c r="K17" i="3"/>
  <c r="K16" i="3"/>
  <c r="E16" i="3"/>
  <c r="K15" i="3"/>
  <c r="E15" i="3"/>
  <c r="K14" i="3"/>
  <c r="K19" i="3" s="1"/>
  <c r="E14" i="3"/>
  <c r="K13" i="3"/>
  <c r="E13" i="3"/>
  <c r="E19" i="3" s="1"/>
  <c r="E11" i="3"/>
  <c r="K10" i="3"/>
  <c r="K9" i="3"/>
  <c r="K8" i="3"/>
  <c r="K11" i="3" s="1"/>
  <c r="E8" i="3"/>
  <c r="K7" i="3"/>
  <c r="E7" i="3"/>
  <c r="K6" i="3"/>
  <c r="E6" i="3"/>
  <c r="K5" i="3"/>
  <c r="E5" i="3"/>
  <c r="G25" i="5" l="1"/>
  <c r="G21" i="5"/>
  <c r="G43" i="6" l="1"/>
  <c r="G36" i="6"/>
  <c r="G35" i="6"/>
  <c r="G37" i="6" s="1"/>
  <c r="G33" i="6"/>
  <c r="G28" i="6"/>
  <c r="G27" i="6"/>
  <c r="G26" i="6"/>
  <c r="G29" i="6" s="1"/>
  <c r="G24" i="6"/>
  <c r="G23" i="6"/>
  <c r="G22" i="6"/>
  <c r="G19" i="6"/>
  <c r="G20" i="6" s="1"/>
  <c r="G18" i="6"/>
  <c r="G17" i="6"/>
  <c r="G16" i="6"/>
  <c r="G14" i="6"/>
  <c r="G13" i="6"/>
  <c r="G12" i="6"/>
  <c r="G11" i="6"/>
  <c r="G10" i="6"/>
  <c r="G9" i="6"/>
  <c r="G6" i="6"/>
  <c r="G5" i="6"/>
  <c r="G7" i="6" s="1"/>
  <c r="H7" i="6" s="1"/>
  <c r="H14" i="6" s="1"/>
  <c r="H20" i="6" s="1"/>
  <c r="H24" i="6" s="1"/>
  <c r="H29" i="6" s="1"/>
  <c r="H33" i="6" s="1"/>
  <c r="H37" i="6" s="1"/>
  <c r="H43" i="6" s="1"/>
  <c r="G4" i="6"/>
  <c r="G9" i="5" l="1"/>
  <c r="G10" i="5"/>
  <c r="H30" i="5" l="1"/>
  <c r="F30" i="5"/>
  <c r="E30" i="5"/>
  <c r="I28" i="5"/>
  <c r="G28" i="5"/>
  <c r="I27" i="5"/>
  <c r="G27" i="5"/>
  <c r="I26" i="5"/>
  <c r="G26" i="5"/>
  <c r="I25" i="5"/>
  <c r="N24" i="5"/>
  <c r="I24" i="5" s="1"/>
  <c r="G24" i="5"/>
  <c r="I22" i="5"/>
  <c r="I20" i="5"/>
  <c r="G20" i="5"/>
  <c r="N19" i="5"/>
  <c r="I19" i="5" s="1"/>
  <c r="G19" i="5"/>
  <c r="N18" i="5"/>
  <c r="I18" i="5" s="1"/>
  <c r="G18" i="5"/>
  <c r="I17" i="5"/>
  <c r="G17" i="5"/>
  <c r="I16" i="5"/>
  <c r="G16" i="5"/>
  <c r="I15" i="5"/>
  <c r="G15" i="5"/>
  <c r="N14" i="5"/>
  <c r="I14" i="5" s="1"/>
  <c r="G14" i="5"/>
  <c r="I13" i="5"/>
  <c r="G13" i="5"/>
  <c r="I12" i="5"/>
  <c r="G12" i="5"/>
  <c r="I9" i="5"/>
  <c r="N8" i="5"/>
  <c r="I8" i="5" s="1"/>
  <c r="G8" i="5"/>
  <c r="N7" i="5"/>
  <c r="I7" i="5" s="1"/>
  <c r="G7" i="5"/>
  <c r="N6" i="5"/>
  <c r="I6" i="5" s="1"/>
  <c r="G6" i="5"/>
  <c r="G30" i="5" l="1"/>
</calcChain>
</file>

<file path=xl/sharedStrings.xml><?xml version="1.0" encoding="utf-8"?>
<sst xmlns="http://schemas.openxmlformats.org/spreadsheetml/2006/main" count="512" uniqueCount="262">
  <si>
    <t>amount</t>
  </si>
  <si>
    <t>CREP</t>
  </si>
  <si>
    <t>VSP</t>
  </si>
  <si>
    <t>Val</t>
  </si>
  <si>
    <t>Aneesha</t>
  </si>
  <si>
    <t>BPA</t>
  </si>
  <si>
    <t>PA 32</t>
  </si>
  <si>
    <t>WSCC</t>
  </si>
  <si>
    <t>Employee Liability Accounting</t>
  </si>
  <si>
    <t>as of the end of each month</t>
  </si>
  <si>
    <t>Employee Liability</t>
  </si>
  <si>
    <t>leave hr</t>
  </si>
  <si>
    <t>rate</t>
  </si>
  <si>
    <t>Jan</t>
  </si>
  <si>
    <t>July</t>
  </si>
  <si>
    <t>Feb</t>
  </si>
  <si>
    <t>Aug</t>
  </si>
  <si>
    <t>Mar</t>
  </si>
  <si>
    <t>Sept</t>
  </si>
  <si>
    <t>Apr</t>
  </si>
  <si>
    <t>Oct</t>
  </si>
  <si>
    <t>Nov</t>
  </si>
  <si>
    <t>May</t>
  </si>
  <si>
    <t>Dec</t>
  </si>
  <si>
    <t>Jun</t>
  </si>
  <si>
    <t>Employee Leave Summary</t>
  </si>
  <si>
    <t>signature:</t>
  </si>
  <si>
    <t>date:</t>
  </si>
  <si>
    <t>Annual Leave</t>
  </si>
  <si>
    <t>Exchange Time</t>
  </si>
  <si>
    <t>Sick Leave Allowance</t>
  </si>
  <si>
    <t>Month</t>
  </si>
  <si>
    <t>earn</t>
  </si>
  <si>
    <t>used</t>
  </si>
  <si>
    <t>adjustment</t>
  </si>
  <si>
    <t>Jul</t>
  </si>
  <si>
    <t>Sep</t>
  </si>
  <si>
    <t>yearly total</t>
  </si>
  <si>
    <t>Running Total</t>
  </si>
  <si>
    <t>240 cap</t>
  </si>
  <si>
    <t>192 cap</t>
  </si>
  <si>
    <t>Valerie</t>
  </si>
  <si>
    <t>Source</t>
  </si>
  <si>
    <t>Grant Title</t>
  </si>
  <si>
    <t>Contract #</t>
  </si>
  <si>
    <t>Type</t>
  </si>
  <si>
    <t>Original Grant Award</t>
  </si>
  <si>
    <t>Funds Remaining</t>
  </si>
  <si>
    <t>Percent Available</t>
  </si>
  <si>
    <t>Outstanding Voucher Amount</t>
  </si>
  <si>
    <t>Grant Period Remaining</t>
  </si>
  <si>
    <t>Grant Ends</t>
  </si>
  <si>
    <t>Report Timeframe</t>
  </si>
  <si>
    <t>start date</t>
  </si>
  <si>
    <t>Fed</t>
  </si>
  <si>
    <t>quarterly</t>
  </si>
  <si>
    <t>St</t>
  </si>
  <si>
    <t>annual</t>
  </si>
  <si>
    <t>Irrigation Efficiencies</t>
  </si>
  <si>
    <t>Implementation</t>
  </si>
  <si>
    <t>Natural Resouce</t>
  </si>
  <si>
    <t>SRSRB</t>
  </si>
  <si>
    <t>18-2091</t>
  </si>
  <si>
    <t>PA 26</t>
  </si>
  <si>
    <t>Lead Entity</t>
  </si>
  <si>
    <t xml:space="preserve"> </t>
  </si>
  <si>
    <t>run ball</t>
  </si>
  <si>
    <t>Lance</t>
  </si>
  <si>
    <t>total</t>
  </si>
  <si>
    <t>Months remain</t>
  </si>
  <si>
    <t>voucher start</t>
  </si>
  <si>
    <t>voucher End</t>
  </si>
  <si>
    <t>Programmatic 2</t>
  </si>
  <si>
    <t>PA 34</t>
  </si>
  <si>
    <t>151 cap</t>
  </si>
  <si>
    <t>121 cap</t>
  </si>
  <si>
    <t>Ben</t>
  </si>
  <si>
    <t>MS 15</t>
  </si>
  <si>
    <t>21-1012</t>
  </si>
  <si>
    <t>Programmatic</t>
  </si>
  <si>
    <t>County FY 21</t>
  </si>
  <si>
    <t>22-46-IM</t>
  </si>
  <si>
    <t>TSP</t>
  </si>
  <si>
    <t>22-46-TP3</t>
  </si>
  <si>
    <t>St/Fed</t>
  </si>
  <si>
    <t>23-46-TP1</t>
  </si>
  <si>
    <t>RPP</t>
  </si>
  <si>
    <t>grant ended-funds returned</t>
  </si>
  <si>
    <t>$12,500 taken in Basic Allocation</t>
  </si>
  <si>
    <t>fund increased for 2nd year of biennium</t>
  </si>
  <si>
    <t>funds infused - $24,461</t>
  </si>
  <si>
    <t>Retainage held</t>
  </si>
  <si>
    <t xml:space="preserve">funds infused - </t>
  </si>
  <si>
    <t>final voucher retainage held</t>
  </si>
  <si>
    <t xml:space="preserve">returned funds to WSCC </t>
  </si>
  <si>
    <t>grant extended</t>
  </si>
  <si>
    <t>New funding</t>
  </si>
  <si>
    <t>has no specific grant amount in agreement</t>
  </si>
  <si>
    <t>Grant ended</t>
  </si>
  <si>
    <t xml:space="preserve">Programmatic </t>
  </si>
  <si>
    <t>Kayla</t>
  </si>
  <si>
    <t>24-46-CE</t>
  </si>
  <si>
    <t xml:space="preserve">24-46-IE </t>
  </si>
  <si>
    <t>24-46-NR</t>
  </si>
  <si>
    <t>K2405</t>
  </si>
  <si>
    <t>23-1028</t>
  </si>
  <si>
    <t>Fiscal Year 2024</t>
  </si>
  <si>
    <t>Leave Hours rolled by policy</t>
  </si>
  <si>
    <t>Year</t>
  </si>
  <si>
    <t>Employee</t>
  </si>
  <si>
    <t>Date rolled</t>
  </si>
  <si>
    <t>hours rolled</t>
  </si>
  <si>
    <t>Pay Rate at roll date</t>
  </si>
  <si>
    <t>dollars rolled</t>
  </si>
  <si>
    <t>Pool Balance</t>
  </si>
  <si>
    <t>Terry</t>
  </si>
  <si>
    <t>sick</t>
  </si>
  <si>
    <t>Debby</t>
  </si>
  <si>
    <t>0</t>
  </si>
  <si>
    <t>exchange</t>
  </si>
  <si>
    <t>leave</t>
  </si>
  <si>
    <t>No hours rolled</t>
  </si>
  <si>
    <t>3/15/2024</t>
  </si>
  <si>
    <t>PE</t>
  </si>
  <si>
    <t>ST</t>
  </si>
  <si>
    <t>biannual</t>
  </si>
  <si>
    <t>21-1239P</t>
  </si>
  <si>
    <t>46.5 pd out</t>
  </si>
  <si>
    <t>Crystal</t>
  </si>
  <si>
    <t>October 2024</t>
  </si>
  <si>
    <t>Assets</t>
  </si>
  <si>
    <t>BEW checking</t>
  </si>
  <si>
    <t>BEW DDA</t>
  </si>
  <si>
    <t>Banner DDA</t>
  </si>
  <si>
    <t>Petty Cash</t>
  </si>
  <si>
    <t>Asset total:</t>
  </si>
  <si>
    <t>District Liability</t>
  </si>
  <si>
    <t>Title</t>
  </si>
  <si>
    <t xml:space="preserve">Employee Leave </t>
  </si>
  <si>
    <t>Shared Leave</t>
  </si>
  <si>
    <t>Total District Liability</t>
  </si>
  <si>
    <t>Program Source Fund</t>
  </si>
  <si>
    <t>Burn</t>
  </si>
  <si>
    <t>F-150 Truck</t>
  </si>
  <si>
    <t>Tractor</t>
  </si>
  <si>
    <t>Trees</t>
  </si>
  <si>
    <t>Accounts Payable:</t>
  </si>
  <si>
    <t>Check</t>
  </si>
  <si>
    <t>To</t>
  </si>
  <si>
    <t>For</t>
  </si>
  <si>
    <t>Amount</t>
  </si>
  <si>
    <t>Bills</t>
  </si>
  <si>
    <t>Best Test Analytical Services LLC</t>
  </si>
  <si>
    <t>Soil Samples</t>
  </si>
  <si>
    <t>Cash</t>
  </si>
  <si>
    <t>Petty Cash Reimbursement</t>
  </si>
  <si>
    <t>City Lumber</t>
  </si>
  <si>
    <t>Supplies</t>
  </si>
  <si>
    <t>Columbia iConnect</t>
  </si>
  <si>
    <t>Internet</t>
  </si>
  <si>
    <t>USPS</t>
  </si>
  <si>
    <t>Office Rent</t>
  </si>
  <si>
    <t xml:space="preserve">F&amp;R Construction </t>
  </si>
  <si>
    <t>PA 26 Phase 3&amp;4</t>
  </si>
  <si>
    <t>Kelley Create</t>
  </si>
  <si>
    <t>Copier Usage</t>
  </si>
  <si>
    <t>Patton Business Services LLC</t>
  </si>
  <si>
    <t>September Bookkeeping</t>
  </si>
  <si>
    <t>Port of Columbia</t>
  </si>
  <si>
    <t>Garden Space Rent</t>
  </si>
  <si>
    <t>Price Computers</t>
  </si>
  <si>
    <t>Computer Support</t>
  </si>
  <si>
    <t>Verizon Wireless</t>
  </si>
  <si>
    <t>Office and Cell Phones</t>
  </si>
  <si>
    <t>Autodesk</t>
  </si>
  <si>
    <t>Autocad renewal</t>
  </si>
  <si>
    <t>Pomeroy CD</t>
  </si>
  <si>
    <t>September burn</t>
  </si>
  <si>
    <t>Ray Tracy</t>
  </si>
  <si>
    <t>Marshall Cultural Resources</t>
  </si>
  <si>
    <t xml:space="preserve">Donohue Cultural Resources </t>
  </si>
  <si>
    <t>Banner Bank Card</t>
  </si>
  <si>
    <t>communication, supplies, equip</t>
  </si>
  <si>
    <t>bills and cost share subtotal</t>
  </si>
  <si>
    <t>Debra Bledsoe</t>
  </si>
  <si>
    <t>September payroll</t>
  </si>
  <si>
    <t>Elijah Lanum</t>
  </si>
  <si>
    <t>Aneesha Dieu</t>
  </si>
  <si>
    <t>Q3 Exchange time buyout</t>
  </si>
  <si>
    <t>US Treasury</t>
  </si>
  <si>
    <t>941- 10/5 Payroll &amp; Buyout</t>
  </si>
  <si>
    <t xml:space="preserve">DRS </t>
  </si>
  <si>
    <t xml:space="preserve">Retirement </t>
  </si>
  <si>
    <t>L&amp;I</t>
  </si>
  <si>
    <t>2024 3rd qtr Taxes</t>
  </si>
  <si>
    <t>PFML</t>
  </si>
  <si>
    <t>CARES</t>
  </si>
  <si>
    <t>ES</t>
  </si>
  <si>
    <t>October 2024 Salary</t>
  </si>
  <si>
    <t>Lance Horning</t>
  </si>
  <si>
    <t>payroll subtotal</t>
  </si>
  <si>
    <t>October Total</t>
  </si>
  <si>
    <t>Summary of September 2024 Activity</t>
  </si>
  <si>
    <t>September 1 thru September 30, 2024</t>
  </si>
  <si>
    <t>Receipts:</t>
  </si>
  <si>
    <t>Rec. #</t>
  </si>
  <si>
    <t>From</t>
  </si>
  <si>
    <t>in bank</t>
  </si>
  <si>
    <t>Banner Bank</t>
  </si>
  <si>
    <t>DDA Interest</t>
  </si>
  <si>
    <t>BEO</t>
  </si>
  <si>
    <t>Walla Walla CD</t>
  </si>
  <si>
    <t xml:space="preserve">Engineering </t>
  </si>
  <si>
    <t>Jasper Mtn Ventures</t>
  </si>
  <si>
    <t xml:space="preserve">Burn Permit </t>
  </si>
  <si>
    <t>Warren Farms</t>
  </si>
  <si>
    <t>Eugene Warren</t>
  </si>
  <si>
    <t>Stonecipher Ranches LLC</t>
  </si>
  <si>
    <t>Burn Permit</t>
  </si>
  <si>
    <t>Okanogan CD</t>
  </si>
  <si>
    <t>24-46-NR #11 &amp; CE #13 &amp; IE #13</t>
  </si>
  <si>
    <t>Double D Farms</t>
  </si>
  <si>
    <t>Seney L&amp;L</t>
  </si>
  <si>
    <t>D&amp;K Farming Inc</t>
  </si>
  <si>
    <t>Carlton Farms Inc</t>
  </si>
  <si>
    <t>Zuger Ranch</t>
  </si>
  <si>
    <t>Shoun Farms</t>
  </si>
  <si>
    <t>MZ Farms</t>
  </si>
  <si>
    <t>BLC</t>
  </si>
  <si>
    <t>Servi Dei Farms</t>
  </si>
  <si>
    <t>Roger Gibbons</t>
  </si>
  <si>
    <t>DJP Farms Inc</t>
  </si>
  <si>
    <t>Barker Enterprises JV</t>
  </si>
  <si>
    <t>KD DID Inc</t>
  </si>
  <si>
    <t>James Farms</t>
  </si>
  <si>
    <t>WWCCD</t>
  </si>
  <si>
    <t>Disbursements:</t>
  </si>
  <si>
    <t>Check #</t>
  </si>
  <si>
    <t>Anchor QEA</t>
  </si>
  <si>
    <t>MS-15</t>
  </si>
  <si>
    <t>CC Auditor</t>
  </si>
  <si>
    <t>2019 Eagle Trailer Registration</t>
  </si>
  <si>
    <t>Office internet</t>
  </si>
  <si>
    <t>Enduris WA</t>
  </si>
  <si>
    <t>Annual Insurance Renewal</t>
  </si>
  <si>
    <t xml:space="preserve">August Bookkeeping </t>
  </si>
  <si>
    <t>US Postal Service</t>
  </si>
  <si>
    <t xml:space="preserve">Petty cash reimbursement </t>
  </si>
  <si>
    <t>941 - 9/5/24 payroll liability</t>
  </si>
  <si>
    <t xml:space="preserve">retirement </t>
  </si>
  <si>
    <t>Sept 2024 Salary</t>
  </si>
  <si>
    <t>September Total</t>
  </si>
  <si>
    <t>Date</t>
  </si>
  <si>
    <t>CC Fair</t>
  </si>
  <si>
    <t>Fair admission for staff</t>
  </si>
  <si>
    <t>County FY 254</t>
  </si>
  <si>
    <t>25-46-IM</t>
  </si>
  <si>
    <t>25-46-RPP</t>
  </si>
  <si>
    <t>25-46-PE</t>
  </si>
  <si>
    <t>RGP</t>
  </si>
  <si>
    <t>24-46-RGP</t>
  </si>
  <si>
    <t>22-1015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</si>
</sst>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_);[Red]\(0\)"/>
    <numFmt numFmtId="165" formatCode="&quot;$&quot;#,##0.00"/>
    <numFmt numFmtId="166" formatCode="m/d/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</cellStyleXfs>
  <cellXfs count="211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43" fontId="9" fillId="0" borderId="0" xfId="1" applyFont="1" applyFill="1"/>
    <xf numFmtId="0" fontId="9" fillId="0" borderId="4" xfId="0" applyFont="1" applyBorder="1"/>
    <xf numFmtId="0" fontId="11" fillId="0" borderId="0" xfId="0" applyFont="1"/>
    <xf numFmtId="0" fontId="0" fillId="0" borderId="3" xfId="0" applyBorder="1"/>
    <xf numFmtId="0" fontId="0" fillId="2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43" fontId="0" fillId="0" borderId="0" xfId="1" applyFont="1" applyBorder="1"/>
    <xf numFmtId="0" fontId="12" fillId="0" borderId="0" xfId="0" applyFont="1"/>
    <xf numFmtId="0" fontId="9" fillId="0" borderId="5" xfId="0" applyFont="1" applyBorder="1"/>
    <xf numFmtId="0" fontId="9" fillId="0" borderId="6" xfId="0" applyFont="1" applyBorder="1"/>
    <xf numFmtId="0" fontId="13" fillId="5" borderId="2" xfId="0" applyFont="1" applyFill="1" applyBorder="1"/>
    <xf numFmtId="0" fontId="9" fillId="5" borderId="2" xfId="0" applyFont="1" applyFill="1" applyBorder="1"/>
    <xf numFmtId="0" fontId="7" fillId="0" borderId="0" xfId="2"/>
    <xf numFmtId="14" fontId="7" fillId="0" borderId="0" xfId="2" applyNumberFormat="1"/>
    <xf numFmtId="0" fontId="0" fillId="7" borderId="0" xfId="0" applyFill="1"/>
    <xf numFmtId="0" fontId="9" fillId="8" borderId="5" xfId="0" applyFont="1" applyFill="1" applyBorder="1"/>
    <xf numFmtId="0" fontId="9" fillId="8" borderId="2" xfId="0" applyFont="1" applyFill="1" applyBorder="1"/>
    <xf numFmtId="0" fontId="9" fillId="8" borderId="2" xfId="0" applyFont="1" applyFill="1" applyBorder="1" applyAlignment="1">
      <alignment horizontal="center"/>
    </xf>
    <xf numFmtId="0" fontId="9" fillId="4" borderId="2" xfId="0" applyFont="1" applyFill="1" applyBorder="1"/>
    <xf numFmtId="0" fontId="9" fillId="3" borderId="2" xfId="0" applyFont="1" applyFill="1" applyBorder="1"/>
    <xf numFmtId="0" fontId="14" fillId="9" borderId="2" xfId="0" applyFont="1" applyFill="1" applyBorder="1"/>
    <xf numFmtId="0" fontId="9" fillId="10" borderId="2" xfId="0" applyFont="1" applyFill="1" applyBorder="1"/>
    <xf numFmtId="0" fontId="9" fillId="11" borderId="2" xfId="0" applyFont="1" applyFill="1" applyBorder="1"/>
    <xf numFmtId="49" fontId="0" fillId="0" borderId="0" xfId="2" applyNumberFormat="1" applyFont="1"/>
    <xf numFmtId="0" fontId="7" fillId="0" borderId="2" xfId="2" applyBorder="1" applyAlignment="1">
      <alignment wrapText="1"/>
    </xf>
    <xf numFmtId="0" fontId="7" fillId="0" borderId="2" xfId="2" applyBorder="1" applyAlignment="1">
      <alignment horizontal="center" wrapText="1"/>
    </xf>
    <xf numFmtId="0" fontId="7" fillId="0" borderId="2" xfId="2" applyBorder="1"/>
    <xf numFmtId="0" fontId="7" fillId="0" borderId="2" xfId="2" applyBorder="1" applyAlignment="1">
      <alignment horizontal="right"/>
    </xf>
    <xf numFmtId="0" fontId="7" fillId="0" borderId="2" xfId="2" applyBorder="1" applyAlignment="1">
      <alignment horizontal="center"/>
    </xf>
    <xf numFmtId="4" fontId="7" fillId="0" borderId="2" xfId="2" applyNumberFormat="1" applyBorder="1"/>
    <xf numFmtId="9" fontId="7" fillId="0" borderId="2" xfId="2" applyNumberFormat="1" applyBorder="1" applyAlignment="1">
      <alignment horizontal="center"/>
    </xf>
    <xf numFmtId="14" fontId="7" fillId="0" borderId="2" xfId="2" applyNumberFormat="1" applyBorder="1"/>
    <xf numFmtId="4" fontId="7" fillId="0" borderId="2" xfId="2" applyNumberFormat="1" applyBorder="1" applyAlignment="1">
      <alignment horizontal="center"/>
    </xf>
    <xf numFmtId="0" fontId="8" fillId="0" borderId="2" xfId="2" applyFont="1" applyBorder="1"/>
    <xf numFmtId="0" fontId="7" fillId="0" borderId="2" xfId="2" applyBorder="1" applyAlignment="1">
      <alignment horizontal="left"/>
    </xf>
    <xf numFmtId="2" fontId="7" fillId="0" borderId="2" xfId="2" applyNumberFormat="1" applyBorder="1"/>
    <xf numFmtId="164" fontId="7" fillId="0" borderId="2" xfId="2" applyNumberFormat="1" applyBorder="1"/>
    <xf numFmtId="0" fontId="17" fillId="0" borderId="2" xfId="2" applyFont="1" applyBorder="1"/>
    <xf numFmtId="4" fontId="7" fillId="0" borderId="0" xfId="2" applyNumberFormat="1"/>
    <xf numFmtId="1" fontId="7" fillId="0" borderId="0" xfId="2" applyNumberFormat="1"/>
    <xf numFmtId="9" fontId="7" fillId="0" borderId="2" xfId="2" applyNumberFormat="1" applyBorder="1"/>
    <xf numFmtId="0" fontId="7" fillId="12" borderId="2" xfId="2" applyFill="1" applyBorder="1" applyAlignment="1">
      <alignment horizontal="center" wrapText="1"/>
    </xf>
    <xf numFmtId="0" fontId="7" fillId="13" borderId="2" xfId="2" applyFill="1" applyBorder="1" applyAlignment="1">
      <alignment horizontal="left"/>
    </xf>
    <xf numFmtId="0" fontId="7" fillId="13" borderId="2" xfId="2" applyFill="1" applyBorder="1" applyAlignment="1">
      <alignment horizontal="right"/>
    </xf>
    <xf numFmtId="0" fontId="7" fillId="13" borderId="2" xfId="2" applyFill="1" applyBorder="1" applyAlignment="1">
      <alignment horizontal="center"/>
    </xf>
    <xf numFmtId="4" fontId="7" fillId="13" borderId="2" xfId="2" applyNumberFormat="1" applyFill="1" applyBorder="1"/>
    <xf numFmtId="9" fontId="7" fillId="13" borderId="2" xfId="2" applyNumberFormat="1" applyFill="1" applyBorder="1" applyAlignment="1">
      <alignment horizontal="center"/>
    </xf>
    <xf numFmtId="2" fontId="7" fillId="13" borderId="2" xfId="2" applyNumberFormat="1" applyFill="1" applyBorder="1"/>
    <xf numFmtId="14" fontId="7" fillId="13" borderId="2" xfId="2" applyNumberFormat="1" applyFill="1" applyBorder="1"/>
    <xf numFmtId="4" fontId="7" fillId="13" borderId="2" xfId="2" applyNumberFormat="1" applyFill="1" applyBorder="1" applyAlignment="1">
      <alignment horizontal="center"/>
    </xf>
    <xf numFmtId="0" fontId="7" fillId="13" borderId="2" xfId="2" applyFill="1" applyBorder="1"/>
    <xf numFmtId="164" fontId="7" fillId="13" borderId="2" xfId="2" applyNumberFormat="1" applyFill="1" applyBorder="1"/>
    <xf numFmtId="0" fontId="17" fillId="0" borderId="2" xfId="2" applyFont="1" applyBorder="1" applyAlignment="1">
      <alignment horizontal="left"/>
    </xf>
    <xf numFmtId="0" fontId="17" fillId="0" borderId="2" xfId="2" applyFont="1" applyBorder="1" applyAlignment="1">
      <alignment horizontal="right"/>
    </xf>
    <xf numFmtId="0" fontId="17" fillId="0" borderId="2" xfId="2" applyFont="1" applyBorder="1" applyAlignment="1">
      <alignment horizontal="center"/>
    </xf>
    <xf numFmtId="4" fontId="17" fillId="0" borderId="2" xfId="2" applyNumberFormat="1" applyFont="1" applyBorder="1"/>
    <xf numFmtId="9" fontId="17" fillId="0" borderId="2" xfId="2" applyNumberFormat="1" applyFont="1" applyBorder="1" applyAlignment="1">
      <alignment horizontal="center"/>
    </xf>
    <xf numFmtId="2" fontId="17" fillId="0" borderId="2" xfId="2" applyNumberFormat="1" applyFont="1" applyBorder="1"/>
    <xf numFmtId="14" fontId="17" fillId="0" borderId="2" xfId="2" applyNumberFormat="1" applyFont="1" applyBorder="1"/>
    <xf numFmtId="4" fontId="17" fillId="0" borderId="2" xfId="2" applyNumberFormat="1" applyFont="1" applyBorder="1" applyAlignment="1">
      <alignment horizontal="center"/>
    </xf>
    <xf numFmtId="164" fontId="17" fillId="0" borderId="2" xfId="2" applyNumberFormat="1" applyFont="1" applyBorder="1"/>
    <xf numFmtId="0" fontId="15" fillId="15" borderId="2" xfId="2" applyFont="1" applyFill="1" applyBorder="1" applyAlignment="1">
      <alignment horizontal="left"/>
    </xf>
    <xf numFmtId="0" fontId="15" fillId="15" borderId="2" xfId="2" applyFont="1" applyFill="1" applyBorder="1" applyAlignment="1">
      <alignment horizontal="right"/>
    </xf>
    <xf numFmtId="0" fontId="15" fillId="15" borderId="2" xfId="2" applyFont="1" applyFill="1" applyBorder="1" applyAlignment="1">
      <alignment horizontal="center"/>
    </xf>
    <xf numFmtId="4" fontId="15" fillId="15" borderId="2" xfId="2" applyNumberFormat="1" applyFont="1" applyFill="1" applyBorder="1"/>
    <xf numFmtId="9" fontId="15" fillId="15" borderId="2" xfId="2" applyNumberFormat="1" applyFont="1" applyFill="1" applyBorder="1" applyAlignment="1">
      <alignment horizontal="center"/>
    </xf>
    <xf numFmtId="2" fontId="15" fillId="15" borderId="2" xfId="2" applyNumberFormat="1" applyFont="1" applyFill="1" applyBorder="1"/>
    <xf numFmtId="14" fontId="15" fillId="15" borderId="2" xfId="2" applyNumberFormat="1" applyFont="1" applyFill="1" applyBorder="1"/>
    <xf numFmtId="4" fontId="15" fillId="15" borderId="2" xfId="2" applyNumberFormat="1" applyFont="1" applyFill="1" applyBorder="1" applyAlignment="1">
      <alignment horizontal="center"/>
    </xf>
    <xf numFmtId="0" fontId="15" fillId="15" borderId="2" xfId="2" applyFont="1" applyFill="1" applyBorder="1"/>
    <xf numFmtId="164" fontId="15" fillId="15" borderId="2" xfId="2" applyNumberFormat="1" applyFont="1" applyFill="1" applyBorder="1"/>
    <xf numFmtId="0" fontId="7" fillId="17" borderId="2" xfId="2" applyFill="1" applyBorder="1" applyAlignment="1">
      <alignment horizontal="left"/>
    </xf>
    <xf numFmtId="0" fontId="7" fillId="17" borderId="2" xfId="2" applyFill="1" applyBorder="1" applyAlignment="1">
      <alignment horizontal="center"/>
    </xf>
    <xf numFmtId="4" fontId="7" fillId="17" borderId="2" xfId="2" applyNumberFormat="1" applyFill="1" applyBorder="1"/>
    <xf numFmtId="9" fontId="7" fillId="17" borderId="2" xfId="2" applyNumberFormat="1" applyFill="1" applyBorder="1" applyAlignment="1">
      <alignment horizontal="center"/>
    </xf>
    <xf numFmtId="2" fontId="7" fillId="17" borderId="2" xfId="2" applyNumberFormat="1" applyFill="1" applyBorder="1"/>
    <xf numFmtId="14" fontId="7" fillId="17" borderId="2" xfId="2" applyNumberFormat="1" applyFill="1" applyBorder="1"/>
    <xf numFmtId="4" fontId="7" fillId="17" borderId="2" xfId="2" applyNumberFormat="1" applyFill="1" applyBorder="1" applyAlignment="1">
      <alignment horizontal="center"/>
    </xf>
    <xf numFmtId="0" fontId="7" fillId="17" borderId="2" xfId="2" applyFill="1" applyBorder="1"/>
    <xf numFmtId="164" fontId="7" fillId="17" borderId="2" xfId="2" applyNumberFormat="1" applyFill="1" applyBorder="1"/>
    <xf numFmtId="0" fontId="7" fillId="13" borderId="0" xfId="2" applyFill="1"/>
    <xf numFmtId="0" fontId="7" fillId="18" borderId="0" xfId="2" applyFill="1"/>
    <xf numFmtId="0" fontId="7" fillId="13" borderId="0" xfId="2" applyFill="1" applyAlignment="1">
      <alignment horizontal="right"/>
    </xf>
    <xf numFmtId="0" fontId="7" fillId="13" borderId="0" xfId="2" applyFill="1" applyAlignment="1">
      <alignment horizontal="center"/>
    </xf>
    <xf numFmtId="0" fontId="7" fillId="19" borderId="0" xfId="2" applyFill="1"/>
    <xf numFmtId="8" fontId="0" fillId="20" borderId="0" xfId="3" applyNumberFormat="1" applyFont="1" applyFill="1"/>
    <xf numFmtId="43" fontId="0" fillId="19" borderId="0" xfId="3" applyFont="1" applyFill="1"/>
    <xf numFmtId="43" fontId="0" fillId="0" borderId="0" xfId="3" applyFont="1"/>
    <xf numFmtId="0" fontId="7" fillId="21" borderId="0" xfId="2" applyFill="1"/>
    <xf numFmtId="0" fontId="7" fillId="22" borderId="0" xfId="2" applyFill="1"/>
    <xf numFmtId="8" fontId="0" fillId="21" borderId="0" xfId="3" applyNumberFormat="1" applyFont="1" applyFill="1"/>
    <xf numFmtId="43" fontId="0" fillId="21" borderId="0" xfId="3" applyFont="1" applyFill="1"/>
    <xf numFmtId="0" fontId="7" fillId="23" borderId="0" xfId="2" applyFill="1"/>
    <xf numFmtId="0" fontId="7" fillId="24" borderId="0" xfId="2" applyFill="1"/>
    <xf numFmtId="0" fontId="7" fillId="14" borderId="0" xfId="2" applyFill="1"/>
    <xf numFmtId="0" fontId="7" fillId="25" borderId="0" xfId="2" applyFill="1"/>
    <xf numFmtId="0" fontId="7" fillId="26" borderId="0" xfId="2" applyFill="1"/>
    <xf numFmtId="0" fontId="7" fillId="27" borderId="0" xfId="2" applyFill="1"/>
    <xf numFmtId="0" fontId="7" fillId="28" borderId="0" xfId="2" applyFill="1"/>
    <xf numFmtId="0" fontId="7" fillId="10" borderId="0" xfId="2" applyFill="1"/>
    <xf numFmtId="0" fontId="7" fillId="29" borderId="0" xfId="2" applyFill="1"/>
    <xf numFmtId="0" fontId="7" fillId="30" borderId="0" xfId="2" applyFill="1"/>
    <xf numFmtId="0" fontId="7" fillId="17" borderId="0" xfId="2" applyFill="1"/>
    <xf numFmtId="0" fontId="7" fillId="31" borderId="0" xfId="2" applyFill="1"/>
    <xf numFmtId="0" fontId="7" fillId="12" borderId="0" xfId="2" applyFill="1"/>
    <xf numFmtId="0" fontId="7" fillId="32" borderId="0" xfId="2" applyFill="1"/>
    <xf numFmtId="0" fontId="7" fillId="16" borderId="0" xfId="2" applyFill="1"/>
    <xf numFmtId="0" fontId="15" fillId="15" borderId="0" xfId="2" applyFont="1" applyFill="1"/>
    <xf numFmtId="0" fontId="6" fillId="0" borderId="2" xfId="2" applyFont="1" applyBorder="1" applyAlignment="1">
      <alignment horizontal="left"/>
    </xf>
    <xf numFmtId="0" fontId="7" fillId="23" borderId="2" xfId="2" applyFill="1" applyBorder="1" applyAlignment="1">
      <alignment horizontal="left"/>
    </xf>
    <xf numFmtId="0" fontId="7" fillId="23" borderId="2" xfId="2" applyFill="1" applyBorder="1" applyAlignment="1">
      <alignment horizontal="right"/>
    </xf>
    <xf numFmtId="0" fontId="7" fillId="23" borderId="2" xfId="2" applyFill="1" applyBorder="1" applyAlignment="1">
      <alignment horizontal="center"/>
    </xf>
    <xf numFmtId="4" fontId="7" fillId="23" borderId="2" xfId="2" applyNumberFormat="1" applyFill="1" applyBorder="1"/>
    <xf numFmtId="9" fontId="7" fillId="23" borderId="2" xfId="2" applyNumberFormat="1" applyFill="1" applyBorder="1" applyAlignment="1">
      <alignment horizontal="center"/>
    </xf>
    <xf numFmtId="2" fontId="7" fillId="23" borderId="2" xfId="2" applyNumberFormat="1" applyFill="1" applyBorder="1"/>
    <xf numFmtId="14" fontId="7" fillId="23" borderId="2" xfId="2" applyNumberFormat="1" applyFill="1" applyBorder="1"/>
    <xf numFmtId="4" fontId="7" fillId="23" borderId="2" xfId="2" applyNumberFormat="1" applyFill="1" applyBorder="1" applyAlignment="1">
      <alignment horizontal="center"/>
    </xf>
    <xf numFmtId="0" fontId="7" fillId="23" borderId="2" xfId="2" applyFill="1" applyBorder="1"/>
    <xf numFmtId="164" fontId="7" fillId="23" borderId="2" xfId="2" applyNumberFormat="1" applyFill="1" applyBorder="1"/>
    <xf numFmtId="14" fontId="5" fillId="0" borderId="0" xfId="2" applyNumberFormat="1" applyFont="1"/>
    <xf numFmtId="0" fontId="4" fillId="0" borderId="2" xfId="2" applyFont="1" applyBorder="1" applyAlignment="1">
      <alignment horizontal="right"/>
    </xf>
    <xf numFmtId="0" fontId="4" fillId="17" borderId="2" xfId="2" applyFont="1" applyFill="1" applyBorder="1" applyAlignment="1">
      <alignment horizontal="right"/>
    </xf>
    <xf numFmtId="0" fontId="16" fillId="0" borderId="2" xfId="0" applyFont="1" applyBorder="1"/>
    <xf numFmtId="0" fontId="9" fillId="0" borderId="0" xfId="4"/>
    <xf numFmtId="0" fontId="9" fillId="0" borderId="2" xfId="4" applyBorder="1" applyAlignment="1">
      <alignment horizontal="center" vertical="center"/>
    </xf>
    <xf numFmtId="0" fontId="9" fillId="0" borderId="2" xfId="4" applyBorder="1" applyAlignment="1">
      <alignment horizontal="center" vertical="center" wrapText="1"/>
    </xf>
    <xf numFmtId="0" fontId="9" fillId="0" borderId="2" xfId="4" applyBorder="1" applyAlignment="1">
      <alignment horizontal="left"/>
    </xf>
    <xf numFmtId="0" fontId="9" fillId="0" borderId="2" xfId="4" applyBorder="1"/>
    <xf numFmtId="14" fontId="9" fillId="0" borderId="2" xfId="4" applyNumberFormat="1" applyBorder="1"/>
    <xf numFmtId="0" fontId="9" fillId="0" borderId="2" xfId="4" applyBorder="1" applyAlignment="1">
      <alignment horizontal="right"/>
    </xf>
    <xf numFmtId="43" fontId="9" fillId="0" borderId="2" xfId="4" applyNumberFormat="1" applyBorder="1"/>
    <xf numFmtId="43" fontId="9" fillId="0" borderId="2" xfId="1" applyFont="1" applyBorder="1"/>
    <xf numFmtId="43" fontId="19" fillId="0" borderId="0" xfId="0" applyNumberFormat="1" applyFont="1"/>
    <xf numFmtId="0" fontId="3" fillId="0" borderId="2" xfId="2" applyFont="1" applyBorder="1" applyAlignment="1">
      <alignment horizontal="left"/>
    </xf>
    <xf numFmtId="4" fontId="3" fillId="0" borderId="2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16" fontId="3" fillId="0" borderId="2" xfId="2" applyNumberFormat="1" applyFont="1" applyBorder="1" applyAlignment="1">
      <alignment horizontal="right"/>
    </xf>
    <xf numFmtId="0" fontId="9" fillId="33" borderId="2" xfId="0" applyFont="1" applyFill="1" applyBorder="1"/>
    <xf numFmtId="4" fontId="9" fillId="0" borderId="0" xfId="0" applyNumberFormat="1" applyFont="1"/>
    <xf numFmtId="0" fontId="10" fillId="0" borderId="0" xfId="0" applyFont="1" applyAlignment="1">
      <alignment horizontal="right"/>
    </xf>
    <xf numFmtId="4" fontId="0" fillId="0" borderId="0" xfId="0" applyNumberFormat="1"/>
    <xf numFmtId="4" fontId="0" fillId="3" borderId="0" xfId="0" applyNumberFormat="1" applyFill="1"/>
    <xf numFmtId="4" fontId="9" fillId="3" borderId="1" xfId="0" applyNumberFormat="1" applyFont="1" applyFill="1" applyBorder="1"/>
    <xf numFmtId="0" fontId="21" fillId="34" borderId="0" xfId="0" applyFont="1" applyFill="1" applyAlignment="1">
      <alignment horizontal="center"/>
    </xf>
    <xf numFmtId="4" fontId="9" fillId="3" borderId="0" xfId="0" applyNumberFormat="1" applyFont="1" applyFill="1"/>
    <xf numFmtId="0" fontId="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left"/>
    </xf>
    <xf numFmtId="43" fontId="9" fillId="3" borderId="2" xfId="0" applyNumberFormat="1" applyFont="1" applyFill="1" applyBorder="1"/>
    <xf numFmtId="8" fontId="9" fillId="0" borderId="7" xfId="0" applyNumberFormat="1" applyFont="1" applyBorder="1"/>
    <xf numFmtId="8" fontId="9" fillId="0" borderId="8" xfId="0" applyNumberFormat="1" applyFont="1" applyBorder="1"/>
    <xf numFmtId="8" fontId="9" fillId="0" borderId="0" xfId="0" applyNumberFormat="1" applyFont="1"/>
    <xf numFmtId="8" fontId="9" fillId="0" borderId="2" xfId="0" applyNumberFormat="1" applyFont="1" applyBorder="1"/>
    <xf numFmtId="0" fontId="0" fillId="0" borderId="2" xfId="0" applyBorder="1"/>
    <xf numFmtId="8" fontId="9" fillId="0" borderId="9" xfId="0" applyNumberFormat="1" applyFont="1" applyBorder="1"/>
    <xf numFmtId="4" fontId="21" fillId="0" borderId="0" xfId="0" applyNumberFormat="1" applyFont="1"/>
    <xf numFmtId="43" fontId="9" fillId="0" borderId="0" xfId="1" applyFont="1"/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43" fontId="21" fillId="0" borderId="3" xfId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4" fontId="21" fillId="35" borderId="0" xfId="0" applyNumberFormat="1" applyFont="1" applyFill="1"/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9" fillId="4" borderId="3" xfId="1" applyFont="1" applyFill="1" applyBorder="1"/>
    <xf numFmtId="0" fontId="21" fillId="0" borderId="0" xfId="0" applyFont="1" applyAlignment="1">
      <alignment horizontal="right"/>
    </xf>
    <xf numFmtId="43" fontId="9" fillId="0" borderId="10" xfId="1" applyFont="1" applyBorder="1"/>
    <xf numFmtId="0" fontId="0" fillId="0" borderId="0" xfId="0" applyAlignment="1">
      <alignment horizontal="left"/>
    </xf>
    <xf numFmtId="43" fontId="9" fillId="0" borderId="0" xfId="1" applyFont="1" applyBorder="1"/>
    <xf numFmtId="43" fontId="9" fillId="3" borderId="0" xfId="1" applyFont="1" applyFill="1"/>
    <xf numFmtId="49" fontId="0" fillId="5" borderId="0" xfId="0" applyNumberFormat="1" applyFill="1" applyAlignment="1">
      <alignment horizontal="left"/>
    </xf>
    <xf numFmtId="43" fontId="9" fillId="3" borderId="0" xfId="1" applyFont="1" applyFill="1" applyBorder="1"/>
    <xf numFmtId="49" fontId="9" fillId="0" borderId="0" xfId="0" applyNumberFormat="1" applyFont="1" applyAlignment="1">
      <alignment horizontal="left"/>
    </xf>
    <xf numFmtId="43" fontId="9" fillId="0" borderId="11" xfId="1" applyFont="1" applyBorder="1"/>
    <xf numFmtId="43" fontId="9" fillId="0" borderId="0" xfId="1" applyFont="1" applyFill="1" applyBorder="1"/>
    <xf numFmtId="43" fontId="21" fillId="0" borderId="0" xfId="1" applyFont="1"/>
    <xf numFmtId="49" fontId="0" fillId="0" borderId="0" xfId="0" applyNumberFormat="1" applyAlignment="1">
      <alignment horizontal="left"/>
    </xf>
    <xf numFmtId="4" fontId="9" fillId="0" borderId="0" xfId="1" applyNumberFormat="1" applyFont="1"/>
    <xf numFmtId="4" fontId="21" fillId="0" borderId="3" xfId="1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3" xfId="0" applyFont="1" applyBorder="1" applyAlignment="1">
      <alignment horizontal="left"/>
    </xf>
    <xf numFmtId="43" fontId="9" fillId="0" borderId="12" xfId="1" applyFont="1" applyFill="1" applyBorder="1"/>
    <xf numFmtId="49" fontId="10" fillId="0" borderId="0" xfId="0" applyNumberFormat="1" applyFont="1" applyAlignment="1">
      <alignment horizontal="left"/>
    </xf>
    <xf numFmtId="166" fontId="9" fillId="3" borderId="0" xfId="0" applyNumberFormat="1" applyFont="1" applyFill="1" applyAlignment="1">
      <alignment horizontal="left"/>
    </xf>
    <xf numFmtId="43" fontId="9" fillId="0" borderId="13" xfId="1" applyBorder="1" applyAlignment="1">
      <alignment horizontal="center"/>
    </xf>
    <xf numFmtId="43" fontId="9" fillId="0" borderId="0" xfId="1" applyFill="1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2" xfId="2" applyFont="1" applyBorder="1" applyAlignment="1">
      <alignment horizontal="right"/>
    </xf>
    <xf numFmtId="0" fontId="2" fillId="0" borderId="2" xfId="2" applyFont="1" applyBorder="1" applyAlignment="1">
      <alignment horizontal="center"/>
    </xf>
    <xf numFmtId="49" fontId="20" fillId="2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2" xfId="2" applyFont="1" applyBorder="1" applyAlignment="1">
      <alignment horizontal="left"/>
    </xf>
    <xf numFmtId="0" fontId="1" fillId="0" borderId="2" xfId="2" applyFont="1" applyBorder="1" applyAlignment="1">
      <alignment horizontal="center"/>
    </xf>
    <xf numFmtId="0" fontId="1" fillId="0" borderId="2" xfId="2" applyFont="1" applyBorder="1" applyAlignment="1">
      <alignment horizontal="right"/>
    </xf>
  </cellXfs>
  <cellStyles count="5">
    <cellStyle name="Comma" xfId="1" builtinId="3"/>
    <cellStyle name="Comma 2" xfId="3" xr:uid="{35ADA17D-5D33-4102-BE1A-B74EA3F5B486}"/>
    <cellStyle name="Normal" xfId="0" builtinId="0" customBuiltin="1"/>
    <cellStyle name="Normal 2" xfId="4" xr:uid="{9C59E246-4EDE-4446-8C39-FC5B2325B70A}"/>
    <cellStyle name="Normal 3" xfId="2" xr:uid="{78CC9712-A3AE-47D0-B744-EE635A57944A}"/>
  </cellStyles>
  <dxfs count="0"/>
  <tableStyles count="0" defaultTableStyle="TableStyleMedium2" defaultPivotStyle="PivotStyleLight16"/>
  <colors>
    <mruColors>
      <color rgb="FFFFFFCC"/>
      <color rgb="FF9BBB59"/>
      <color rgb="FFC4BD97"/>
      <color rgb="FFDA9694"/>
      <color rgb="FFCCC0DA"/>
      <color rgb="FFDAEEF3"/>
      <color rgb="FF92CDDC"/>
      <color rgb="FFF2DCDB"/>
      <color rgb="FFD8E4BC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48EB-C70A-45E9-9B5B-4B300715AC93}">
  <sheetPr>
    <pageSetUpPr fitToPage="1"/>
  </sheetPr>
  <dimension ref="A1:E114"/>
  <sheetViews>
    <sheetView zoomScaleNormal="100" workbookViewId="0">
      <selection activeCell="D10" sqref="D10"/>
    </sheetView>
  </sheetViews>
  <sheetFormatPr defaultColWidth="9.140625" defaultRowHeight="12.75" x14ac:dyDescent="0.2"/>
  <cols>
    <col min="1" max="1" width="22.28515625" style="1" bestFit="1" customWidth="1"/>
    <col min="2" max="2" width="38.7109375" style="1" bestFit="1" customWidth="1"/>
    <col min="3" max="3" width="27.7109375" style="1" bestFit="1" customWidth="1"/>
    <col min="4" max="4" width="11.28515625" style="8" bestFit="1" customWidth="1"/>
    <col min="5" max="5" width="11.7109375" style="1" bestFit="1" customWidth="1"/>
    <col min="6" max="16384" width="9.140625" style="1"/>
  </cols>
  <sheetData>
    <row r="1" spans="1:4" ht="20.25" x14ac:dyDescent="0.3">
      <c r="B1" s="204" t="s">
        <v>129</v>
      </c>
      <c r="C1" s="205"/>
      <c r="D1" s="150"/>
    </row>
    <row r="2" spans="1:4" ht="15.75" x14ac:dyDescent="0.25">
      <c r="B2" s="151"/>
      <c r="C2" s="2"/>
      <c r="D2" s="150"/>
    </row>
    <row r="3" spans="1:4" ht="15.75" x14ac:dyDescent="0.25">
      <c r="A3" s="3" t="s">
        <v>130</v>
      </c>
      <c r="B3" s="151"/>
      <c r="C3" s="2"/>
      <c r="D3" s="152"/>
    </row>
    <row r="4" spans="1:4" x14ac:dyDescent="0.2">
      <c r="B4" t="s">
        <v>131</v>
      </c>
      <c r="C4" s="153">
        <v>323500.87</v>
      </c>
      <c r="D4" s="152"/>
    </row>
    <row r="5" spans="1:4" x14ac:dyDescent="0.2">
      <c r="B5" t="s">
        <v>132</v>
      </c>
      <c r="C5" s="153">
        <v>283883.76</v>
      </c>
      <c r="D5" s="150"/>
    </row>
    <row r="6" spans="1:4" x14ac:dyDescent="0.2">
      <c r="B6" s="1" t="s">
        <v>133</v>
      </c>
      <c r="C6" s="153">
        <v>522381.43</v>
      </c>
      <c r="D6" s="152"/>
    </row>
    <row r="7" spans="1:4" ht="13.5" thickBot="1" x14ac:dyDescent="0.25">
      <c r="B7" s="1" t="s">
        <v>134</v>
      </c>
      <c r="C7" s="154">
        <v>15</v>
      </c>
      <c r="D7" s="150"/>
    </row>
    <row r="8" spans="1:4" x14ac:dyDescent="0.2">
      <c r="B8" s="155" t="s">
        <v>135</v>
      </c>
      <c r="C8" s="156">
        <f>SUM(C4:C7)</f>
        <v>1129781.06</v>
      </c>
      <c r="D8" s="150"/>
    </row>
    <row r="9" spans="1:4" x14ac:dyDescent="0.2">
      <c r="A9" s="157"/>
      <c r="C9" s="158"/>
      <c r="D9" s="159"/>
    </row>
    <row r="10" spans="1:4" x14ac:dyDescent="0.2">
      <c r="A10" s="157"/>
      <c r="B10" s="1" t="s">
        <v>136</v>
      </c>
      <c r="D10" s="1"/>
    </row>
    <row r="11" spans="1:4" x14ac:dyDescent="0.2">
      <c r="A11" s="157"/>
      <c r="B11" s="4" t="s">
        <v>137</v>
      </c>
      <c r="C11" s="4" t="s">
        <v>0</v>
      </c>
      <c r="D11" s="1"/>
    </row>
    <row r="12" spans="1:4" x14ac:dyDescent="0.2">
      <c r="A12" s="157"/>
      <c r="B12" s="5" t="s">
        <v>138</v>
      </c>
      <c r="C12" s="160">
        <v>65945.990000000005</v>
      </c>
      <c r="D12" s="1"/>
    </row>
    <row r="13" spans="1:4" ht="13.5" thickBot="1" x14ac:dyDescent="0.25">
      <c r="A13" s="157"/>
      <c r="B13" s="5" t="s">
        <v>139</v>
      </c>
      <c r="C13" s="161">
        <v>27920.19</v>
      </c>
      <c r="D13" s="1"/>
    </row>
    <row r="14" spans="1:4" x14ac:dyDescent="0.2">
      <c r="A14" s="157"/>
      <c r="B14" s="6" t="s">
        <v>140</v>
      </c>
      <c r="C14" s="162">
        <f>SUM(C12:C13)</f>
        <v>93866.180000000008</v>
      </c>
      <c r="D14" s="1"/>
    </row>
    <row r="15" spans="1:4" x14ac:dyDescent="0.2">
      <c r="B15" s="7"/>
      <c r="C15" s="163"/>
      <c r="D15" s="1"/>
    </row>
    <row r="16" spans="1:4" x14ac:dyDescent="0.2">
      <c r="B16" s="1" t="s">
        <v>141</v>
      </c>
      <c r="D16" s="1"/>
    </row>
    <row r="17" spans="1:5" x14ac:dyDescent="0.2">
      <c r="B17" s="4" t="s">
        <v>137</v>
      </c>
      <c r="C17" s="4" t="s">
        <v>0</v>
      </c>
      <c r="D17" s="1"/>
    </row>
    <row r="18" spans="1:5" x14ac:dyDescent="0.2">
      <c r="B18" s="5" t="s">
        <v>142</v>
      </c>
      <c r="C18" s="164">
        <v>208465.17</v>
      </c>
      <c r="D18" s="1"/>
      <c r="E18" t="s">
        <v>65</v>
      </c>
    </row>
    <row r="19" spans="1:5" x14ac:dyDescent="0.2">
      <c r="B19" s="165" t="s">
        <v>143</v>
      </c>
      <c r="C19" s="164">
        <v>-26920.17</v>
      </c>
      <c r="D19" s="1"/>
    </row>
    <row r="20" spans="1:5" x14ac:dyDescent="0.2">
      <c r="B20" s="5" t="s">
        <v>144</v>
      </c>
      <c r="C20" s="164">
        <v>35135.19</v>
      </c>
      <c r="D20" s="1"/>
      <c r="E20" t="s">
        <v>65</v>
      </c>
    </row>
    <row r="21" spans="1:5" ht="13.5" thickBot="1" x14ac:dyDescent="0.25">
      <c r="B21" s="5" t="s">
        <v>145</v>
      </c>
      <c r="C21" s="161">
        <v>124543.2</v>
      </c>
      <c r="D21" s="1"/>
    </row>
    <row r="22" spans="1:5" x14ac:dyDescent="0.2">
      <c r="B22" s="5"/>
      <c r="C22" s="166">
        <f>SUM(C18:C21)</f>
        <v>341223.39</v>
      </c>
      <c r="D22" s="1"/>
    </row>
    <row r="23" spans="1:5" x14ac:dyDescent="0.2">
      <c r="A23" s="157"/>
      <c r="C23" s="7"/>
      <c r="D23" s="167"/>
    </row>
    <row r="24" spans="1:5" ht="15.75" x14ac:dyDescent="0.25">
      <c r="A24" s="2" t="s">
        <v>146</v>
      </c>
      <c r="C24" s="158"/>
      <c r="D24" s="168"/>
    </row>
    <row r="25" spans="1:5" x14ac:dyDescent="0.2">
      <c r="A25" s="169" t="s">
        <v>147</v>
      </c>
      <c r="B25" s="170" t="s">
        <v>148</v>
      </c>
      <c r="C25" s="170" t="s">
        <v>149</v>
      </c>
      <c r="D25" s="171" t="s">
        <v>150</v>
      </c>
    </row>
    <row r="26" spans="1:5" x14ac:dyDescent="0.2">
      <c r="A26" s="172" t="s">
        <v>151</v>
      </c>
      <c r="B26" s="173">
        <v>45565</v>
      </c>
      <c r="C26" s="173"/>
      <c r="D26" s="174"/>
    </row>
    <row r="27" spans="1:5" x14ac:dyDescent="0.2">
      <c r="A27" s="157">
        <v>9159</v>
      </c>
      <c r="B27" t="s">
        <v>152</v>
      </c>
      <c r="C27" t="s">
        <v>153</v>
      </c>
      <c r="D27" s="8">
        <v>960</v>
      </c>
    </row>
    <row r="28" spans="1:5" x14ac:dyDescent="0.2">
      <c r="A28" s="157">
        <v>9160</v>
      </c>
      <c r="B28" t="s">
        <v>154</v>
      </c>
      <c r="C28" t="s">
        <v>155</v>
      </c>
      <c r="D28" s="8">
        <v>25</v>
      </c>
    </row>
    <row r="29" spans="1:5" x14ac:dyDescent="0.2">
      <c r="A29" s="157">
        <v>9161</v>
      </c>
      <c r="B29" t="s">
        <v>156</v>
      </c>
      <c r="C29" t="s">
        <v>157</v>
      </c>
      <c r="D29" s="8">
        <v>49.77</v>
      </c>
    </row>
    <row r="30" spans="1:5" x14ac:dyDescent="0.2">
      <c r="A30" s="157">
        <v>9162</v>
      </c>
      <c r="B30" t="s">
        <v>158</v>
      </c>
      <c r="C30" t="s">
        <v>159</v>
      </c>
      <c r="D30" s="8">
        <v>46.45</v>
      </c>
    </row>
    <row r="31" spans="1:5" x14ac:dyDescent="0.2">
      <c r="A31" s="157">
        <v>9163</v>
      </c>
      <c r="B31" t="s">
        <v>160</v>
      </c>
      <c r="C31" t="s">
        <v>161</v>
      </c>
      <c r="D31" s="8">
        <v>1287</v>
      </c>
    </row>
    <row r="32" spans="1:5" x14ac:dyDescent="0.2">
      <c r="A32" s="157">
        <v>9164</v>
      </c>
      <c r="B32" t="s">
        <v>162</v>
      </c>
      <c r="C32" t="s">
        <v>163</v>
      </c>
      <c r="D32" s="8">
        <v>250871.76</v>
      </c>
    </row>
    <row r="33" spans="1:5" x14ac:dyDescent="0.2">
      <c r="A33" s="157">
        <v>9165</v>
      </c>
      <c r="B33" t="s">
        <v>164</v>
      </c>
      <c r="C33" t="s">
        <v>165</v>
      </c>
      <c r="D33" s="8">
        <v>60.33</v>
      </c>
    </row>
    <row r="34" spans="1:5" x14ac:dyDescent="0.2">
      <c r="A34" s="157">
        <v>9166</v>
      </c>
      <c r="B34" t="s">
        <v>166</v>
      </c>
      <c r="C34" t="s">
        <v>167</v>
      </c>
      <c r="D34" s="8">
        <v>625</v>
      </c>
    </row>
    <row r="35" spans="1:5" x14ac:dyDescent="0.2">
      <c r="A35" s="157">
        <v>9167</v>
      </c>
      <c r="B35" t="s">
        <v>168</v>
      </c>
      <c r="C35" t="s">
        <v>169</v>
      </c>
      <c r="D35" s="8">
        <v>28.21</v>
      </c>
    </row>
    <row r="36" spans="1:5" x14ac:dyDescent="0.2">
      <c r="A36" s="157">
        <v>9168</v>
      </c>
      <c r="B36" t="s">
        <v>170</v>
      </c>
      <c r="C36" t="s">
        <v>171</v>
      </c>
      <c r="D36" s="8">
        <v>338.75</v>
      </c>
    </row>
    <row r="37" spans="1:5" x14ac:dyDescent="0.2">
      <c r="A37" s="157">
        <v>9169</v>
      </c>
      <c r="B37" s="175" t="s">
        <v>172</v>
      </c>
      <c r="C37" s="176" t="s">
        <v>173</v>
      </c>
      <c r="D37" s="8">
        <v>154.55000000000001</v>
      </c>
      <c r="E37" t="s">
        <v>65</v>
      </c>
    </row>
    <row r="38" spans="1:5" x14ac:dyDescent="0.2">
      <c r="A38" s="157">
        <v>9170</v>
      </c>
      <c r="B38" s="175" t="s">
        <v>174</v>
      </c>
      <c r="C38" s="176" t="s">
        <v>175</v>
      </c>
      <c r="D38" s="8">
        <v>2862.85</v>
      </c>
      <c r="E38"/>
    </row>
    <row r="39" spans="1:5" x14ac:dyDescent="0.2">
      <c r="A39" s="157">
        <v>9171</v>
      </c>
      <c r="B39" s="175" t="s">
        <v>176</v>
      </c>
      <c r="C39" s="176" t="s">
        <v>177</v>
      </c>
      <c r="D39" s="8">
        <v>514.57000000000005</v>
      </c>
      <c r="E39"/>
    </row>
    <row r="40" spans="1:5" x14ac:dyDescent="0.2">
      <c r="A40" s="157">
        <v>9172</v>
      </c>
      <c r="B40" s="175" t="s">
        <v>178</v>
      </c>
      <c r="C40" s="176" t="s">
        <v>179</v>
      </c>
      <c r="D40" s="8">
        <v>2575</v>
      </c>
      <c r="E40"/>
    </row>
    <row r="41" spans="1:5" x14ac:dyDescent="0.2">
      <c r="A41" s="157">
        <v>9173</v>
      </c>
      <c r="B41" s="175" t="s">
        <v>178</v>
      </c>
      <c r="C41" s="176" t="s">
        <v>180</v>
      </c>
      <c r="D41" s="8">
        <v>2175</v>
      </c>
      <c r="E41"/>
    </row>
    <row r="42" spans="1:5" x14ac:dyDescent="0.2">
      <c r="A42" s="177"/>
      <c r="B42" s="1" t="s">
        <v>181</v>
      </c>
      <c r="C42" t="s">
        <v>182</v>
      </c>
      <c r="D42" s="178">
        <v>922.35</v>
      </c>
    </row>
    <row r="43" spans="1:5" ht="13.5" thickBot="1" x14ac:dyDescent="0.25">
      <c r="C43" s="179" t="s">
        <v>183</v>
      </c>
      <c r="D43" s="180">
        <f>SUM(D26:D42)</f>
        <v>263496.58999999997</v>
      </c>
    </row>
    <row r="44" spans="1:5" ht="13.5" thickTop="1" x14ac:dyDescent="0.2">
      <c r="A44" s="157">
        <v>9156</v>
      </c>
      <c r="B44" t="s">
        <v>184</v>
      </c>
      <c r="C44" s="181" t="s">
        <v>185</v>
      </c>
      <c r="D44" s="182">
        <v>218.98</v>
      </c>
    </row>
    <row r="45" spans="1:5" x14ac:dyDescent="0.2">
      <c r="A45" s="157">
        <v>9157</v>
      </c>
      <c r="B45" t="s">
        <v>186</v>
      </c>
      <c r="C45" s="181" t="s">
        <v>185</v>
      </c>
      <c r="D45" s="182">
        <v>218.98</v>
      </c>
    </row>
    <row r="46" spans="1:5" x14ac:dyDescent="0.2">
      <c r="A46" s="157">
        <v>9158</v>
      </c>
      <c r="B46" s="175" t="s">
        <v>187</v>
      </c>
      <c r="C46" s="176" t="s">
        <v>188</v>
      </c>
      <c r="D46" s="183">
        <v>2406.41</v>
      </c>
      <c r="E46"/>
    </row>
    <row r="47" spans="1:5" x14ac:dyDescent="0.2">
      <c r="A47" s="184"/>
      <c r="B47" t="s">
        <v>189</v>
      </c>
      <c r="C47" t="s">
        <v>190</v>
      </c>
      <c r="D47" s="183">
        <v>4509.47</v>
      </c>
      <c r="E47"/>
    </row>
    <row r="48" spans="1:5" x14ac:dyDescent="0.2">
      <c r="A48" s="184"/>
      <c r="B48" s="1" t="s">
        <v>191</v>
      </c>
      <c r="C48" t="s">
        <v>192</v>
      </c>
      <c r="D48" s="183">
        <v>2918.69</v>
      </c>
      <c r="E48"/>
    </row>
    <row r="49" spans="1:5" x14ac:dyDescent="0.2">
      <c r="A49" s="184"/>
      <c r="B49" t="s">
        <v>193</v>
      </c>
      <c r="C49" t="s">
        <v>194</v>
      </c>
      <c r="D49" s="183">
        <v>664.33</v>
      </c>
      <c r="E49"/>
    </row>
    <row r="50" spans="1:5" x14ac:dyDescent="0.2">
      <c r="A50" s="184"/>
      <c r="B50" t="s">
        <v>195</v>
      </c>
      <c r="C50" t="s">
        <v>194</v>
      </c>
      <c r="D50" s="183">
        <v>343.05</v>
      </c>
      <c r="E50"/>
    </row>
    <row r="51" spans="1:5" x14ac:dyDescent="0.2">
      <c r="A51" s="184"/>
      <c r="B51" t="s">
        <v>196</v>
      </c>
      <c r="C51" t="s">
        <v>194</v>
      </c>
      <c r="D51" s="183">
        <v>175.3</v>
      </c>
      <c r="E51"/>
    </row>
    <row r="52" spans="1:5" x14ac:dyDescent="0.2">
      <c r="A52" s="184"/>
      <c r="B52" t="s">
        <v>197</v>
      </c>
      <c r="C52" t="s">
        <v>194</v>
      </c>
      <c r="D52" s="183">
        <v>620.76</v>
      </c>
      <c r="E52"/>
    </row>
    <row r="53" spans="1:5" x14ac:dyDescent="0.2">
      <c r="A53" s="184"/>
      <c r="B53" t="s">
        <v>187</v>
      </c>
      <c r="C53" t="s">
        <v>198</v>
      </c>
      <c r="D53" s="183">
        <v>5495.09</v>
      </c>
      <c r="E53" s="183">
        <f>D53</f>
        <v>5495.09</v>
      </c>
    </row>
    <row r="54" spans="1:5" x14ac:dyDescent="0.2">
      <c r="A54" s="184"/>
      <c r="B54" t="s">
        <v>199</v>
      </c>
      <c r="C54" t="s">
        <v>198</v>
      </c>
      <c r="D54" s="185">
        <v>9028.35</v>
      </c>
      <c r="E54" s="183">
        <f>D54</f>
        <v>9028.35</v>
      </c>
    </row>
    <row r="55" spans="1:5" ht="13.5" thickBot="1" x14ac:dyDescent="0.25">
      <c r="A55" s="186"/>
      <c r="C55" s="179" t="s">
        <v>200</v>
      </c>
      <c r="D55" s="187">
        <f>SUM(D46:D54)</f>
        <v>26161.449999999997</v>
      </c>
      <c r="E55" s="188">
        <f>SUM(E53:E54)</f>
        <v>14523.44</v>
      </c>
    </row>
    <row r="56" spans="1:5" x14ac:dyDescent="0.2">
      <c r="A56" s="186"/>
      <c r="C56" s="179" t="s">
        <v>201</v>
      </c>
      <c r="D56" s="189">
        <f>D43+D55</f>
        <v>289658.03999999998</v>
      </c>
      <c r="E56" s="188"/>
    </row>
    <row r="57" spans="1:5" x14ac:dyDescent="0.2">
      <c r="A57" s="190" t="s">
        <v>65</v>
      </c>
      <c r="C57" s="179"/>
      <c r="D57" s="189"/>
      <c r="E57" s="188"/>
    </row>
    <row r="58" spans="1:5" x14ac:dyDescent="0.2">
      <c r="A58" s="186"/>
      <c r="C58" s="179"/>
      <c r="D58" s="189"/>
      <c r="E58" s="188"/>
    </row>
    <row r="59" spans="1:5" ht="15.75" x14ac:dyDescent="0.2">
      <c r="A59" s="186"/>
      <c r="B59" s="206" t="s">
        <v>202</v>
      </c>
      <c r="C59" s="207"/>
      <c r="D59" s="189"/>
      <c r="E59" s="188"/>
    </row>
    <row r="60" spans="1:5" ht="15.75" x14ac:dyDescent="0.2">
      <c r="A60" s="186"/>
      <c r="B60" s="206" t="s">
        <v>203</v>
      </c>
      <c r="C60" s="207"/>
      <c r="D60" s="179"/>
      <c r="E60" s="188"/>
    </row>
    <row r="61" spans="1:5" ht="15.75" x14ac:dyDescent="0.25">
      <c r="A61" s="2" t="s">
        <v>204</v>
      </c>
      <c r="D61" s="191"/>
      <c r="E61" s="188"/>
    </row>
    <row r="62" spans="1:5" x14ac:dyDescent="0.2">
      <c r="A62" s="169" t="s">
        <v>205</v>
      </c>
      <c r="B62" s="170" t="s">
        <v>206</v>
      </c>
      <c r="C62" s="170" t="s">
        <v>149</v>
      </c>
      <c r="D62" s="192" t="s">
        <v>150</v>
      </c>
      <c r="E62" s="168"/>
    </row>
    <row r="63" spans="1:5" x14ac:dyDescent="0.2">
      <c r="A63" s="157" t="s">
        <v>207</v>
      </c>
      <c r="B63" s="157" t="s">
        <v>208</v>
      </c>
      <c r="C63" s="193" t="s">
        <v>209</v>
      </c>
      <c r="D63" s="150">
        <v>2205.4</v>
      </c>
      <c r="E63" s="168"/>
    </row>
    <row r="64" spans="1:5" x14ac:dyDescent="0.2">
      <c r="A64" s="157" t="s">
        <v>207</v>
      </c>
      <c r="B64" s="1" t="s">
        <v>210</v>
      </c>
      <c r="C64" s="193" t="s">
        <v>209</v>
      </c>
      <c r="D64" s="150">
        <v>23.33</v>
      </c>
      <c r="E64" s="182"/>
    </row>
    <row r="65" spans="1:5" x14ac:dyDescent="0.2">
      <c r="A65" s="157">
        <v>212096</v>
      </c>
      <c r="B65" s="1" t="s">
        <v>211</v>
      </c>
      <c r="C65" s="193" t="s">
        <v>212</v>
      </c>
      <c r="D65" s="150">
        <v>1166</v>
      </c>
      <c r="E65" s="182"/>
    </row>
    <row r="66" spans="1:5" x14ac:dyDescent="0.2">
      <c r="A66" s="157">
        <v>212101</v>
      </c>
      <c r="B66" t="s">
        <v>213</v>
      </c>
      <c r="C66" s="193" t="s">
        <v>214</v>
      </c>
      <c r="D66" s="150">
        <v>1256.25</v>
      </c>
      <c r="E66" s="182"/>
    </row>
    <row r="67" spans="1:5" x14ac:dyDescent="0.2">
      <c r="A67" s="157">
        <v>212102</v>
      </c>
      <c r="B67" t="s">
        <v>215</v>
      </c>
      <c r="C67" s="193" t="s">
        <v>214</v>
      </c>
      <c r="D67" s="150">
        <v>1256.25</v>
      </c>
      <c r="E67" s="182"/>
    </row>
    <row r="68" spans="1:5" x14ac:dyDescent="0.2">
      <c r="A68" s="157">
        <v>212103</v>
      </c>
      <c r="B68" t="s">
        <v>216</v>
      </c>
      <c r="C68" s="193" t="s">
        <v>214</v>
      </c>
      <c r="D68" s="150">
        <v>937.5</v>
      </c>
      <c r="E68" s="182"/>
    </row>
    <row r="69" spans="1:5" x14ac:dyDescent="0.2">
      <c r="A69" s="157">
        <v>212104</v>
      </c>
      <c r="B69" s="1" t="s">
        <v>217</v>
      </c>
      <c r="C69" s="193" t="s">
        <v>218</v>
      </c>
      <c r="D69" s="150">
        <v>1350</v>
      </c>
      <c r="E69" s="182"/>
    </row>
    <row r="70" spans="1:5" x14ac:dyDescent="0.2">
      <c r="A70" s="157">
        <v>212105</v>
      </c>
      <c r="B70" t="s">
        <v>219</v>
      </c>
      <c r="C70" s="193" t="s">
        <v>212</v>
      </c>
      <c r="D70" s="150">
        <v>816.2</v>
      </c>
      <c r="E70" s="168"/>
    </row>
    <row r="71" spans="1:5" ht="25.5" x14ac:dyDescent="0.2">
      <c r="A71" s="157">
        <v>212106</v>
      </c>
      <c r="B71" t="s">
        <v>7</v>
      </c>
      <c r="C71" s="193" t="s">
        <v>220</v>
      </c>
      <c r="D71" s="150">
        <v>1916.77</v>
      </c>
      <c r="E71" s="168"/>
    </row>
    <row r="72" spans="1:5" x14ac:dyDescent="0.2">
      <c r="A72" s="157">
        <v>212107</v>
      </c>
      <c r="B72" t="s">
        <v>221</v>
      </c>
      <c r="C72" s="193" t="s">
        <v>218</v>
      </c>
      <c r="D72" s="150">
        <v>3000</v>
      </c>
      <c r="E72" s="168"/>
    </row>
    <row r="73" spans="1:5" x14ac:dyDescent="0.2">
      <c r="A73" s="157">
        <v>212108</v>
      </c>
      <c r="B73" t="s">
        <v>222</v>
      </c>
      <c r="C73" s="193" t="s">
        <v>218</v>
      </c>
      <c r="D73" s="150">
        <v>13308.75</v>
      </c>
      <c r="E73" s="168"/>
    </row>
    <row r="74" spans="1:5" x14ac:dyDescent="0.2">
      <c r="A74" s="157">
        <v>212109</v>
      </c>
      <c r="B74" t="s">
        <v>223</v>
      </c>
      <c r="C74" s="193" t="s">
        <v>218</v>
      </c>
      <c r="D74" s="150">
        <v>1518.75</v>
      </c>
      <c r="E74" s="168"/>
    </row>
    <row r="75" spans="1:5" x14ac:dyDescent="0.2">
      <c r="A75" s="157">
        <v>212110</v>
      </c>
      <c r="B75" t="s">
        <v>224</v>
      </c>
      <c r="C75" s="193" t="s">
        <v>218</v>
      </c>
      <c r="D75" s="150">
        <v>937.5</v>
      </c>
      <c r="E75" s="168"/>
    </row>
    <row r="76" spans="1:5" x14ac:dyDescent="0.2">
      <c r="A76" s="157">
        <v>212111</v>
      </c>
      <c r="B76" t="s">
        <v>221</v>
      </c>
      <c r="C76" s="193" t="s">
        <v>218</v>
      </c>
      <c r="D76" s="150">
        <v>375</v>
      </c>
      <c r="E76" s="168"/>
    </row>
    <row r="77" spans="1:5" x14ac:dyDescent="0.2">
      <c r="A77" s="157">
        <v>212112</v>
      </c>
      <c r="B77" t="s">
        <v>225</v>
      </c>
      <c r="C77" s="193" t="s">
        <v>218</v>
      </c>
      <c r="D77" s="150">
        <v>3723.75</v>
      </c>
      <c r="E77" s="168"/>
    </row>
    <row r="78" spans="1:5" x14ac:dyDescent="0.2">
      <c r="A78" s="157">
        <v>212113</v>
      </c>
      <c r="B78" t="s">
        <v>226</v>
      </c>
      <c r="C78" s="193" t="s">
        <v>218</v>
      </c>
      <c r="D78" s="150">
        <v>390</v>
      </c>
      <c r="E78" s="168"/>
    </row>
    <row r="79" spans="1:5" x14ac:dyDescent="0.2">
      <c r="A79" s="157">
        <v>212114</v>
      </c>
      <c r="B79" t="s">
        <v>227</v>
      </c>
      <c r="C79" s="193" t="s">
        <v>218</v>
      </c>
      <c r="D79" s="150">
        <v>300</v>
      </c>
      <c r="E79" s="168"/>
    </row>
    <row r="80" spans="1:5" x14ac:dyDescent="0.2">
      <c r="A80" s="157">
        <v>212115</v>
      </c>
      <c r="B80" t="s">
        <v>228</v>
      </c>
      <c r="C80" s="193" t="s">
        <v>218</v>
      </c>
      <c r="D80" s="150">
        <v>2550</v>
      </c>
      <c r="E80" s="168"/>
    </row>
    <row r="81" spans="1:5" x14ac:dyDescent="0.2">
      <c r="A81" s="157">
        <v>212116</v>
      </c>
      <c r="B81" t="s">
        <v>229</v>
      </c>
      <c r="C81" s="193" t="s">
        <v>218</v>
      </c>
      <c r="D81" s="150">
        <v>759.19</v>
      </c>
      <c r="E81" s="168"/>
    </row>
    <row r="82" spans="1:5" x14ac:dyDescent="0.2">
      <c r="A82" s="157">
        <v>212117</v>
      </c>
      <c r="B82" t="s">
        <v>230</v>
      </c>
      <c r="C82" s="193" t="s">
        <v>218</v>
      </c>
      <c r="D82" s="150">
        <v>581.25</v>
      </c>
      <c r="E82" s="168"/>
    </row>
    <row r="83" spans="1:5" x14ac:dyDescent="0.2">
      <c r="A83" s="157">
        <v>212118</v>
      </c>
      <c r="B83" t="s">
        <v>231</v>
      </c>
      <c r="C83" s="193" t="s">
        <v>218</v>
      </c>
      <c r="D83" s="150">
        <v>150</v>
      </c>
      <c r="E83" s="168"/>
    </row>
    <row r="84" spans="1:5" x14ac:dyDescent="0.2">
      <c r="A84" s="157">
        <v>212119</v>
      </c>
      <c r="B84" t="s">
        <v>232</v>
      </c>
      <c r="C84" s="194" t="s">
        <v>218</v>
      </c>
      <c r="D84" s="150">
        <v>1323.75</v>
      </c>
      <c r="E84" s="168"/>
    </row>
    <row r="85" spans="1:5" x14ac:dyDescent="0.2">
      <c r="A85" s="157">
        <v>212120</v>
      </c>
      <c r="B85" t="s">
        <v>233</v>
      </c>
      <c r="C85" s="194" t="s">
        <v>218</v>
      </c>
      <c r="D85" s="150">
        <v>367.5</v>
      </c>
      <c r="E85" s="168"/>
    </row>
    <row r="86" spans="1:5" x14ac:dyDescent="0.2">
      <c r="A86" s="157">
        <v>212121</v>
      </c>
      <c r="B86" s="181" t="s">
        <v>234</v>
      </c>
      <c r="C86" s="194" t="s">
        <v>218</v>
      </c>
      <c r="D86" s="150">
        <v>1912.5</v>
      </c>
      <c r="E86" s="168"/>
    </row>
    <row r="87" spans="1:5" x14ac:dyDescent="0.2">
      <c r="A87" s="157">
        <v>212122</v>
      </c>
      <c r="B87" s="181" t="s">
        <v>235</v>
      </c>
      <c r="C87" s="194" t="s">
        <v>212</v>
      </c>
      <c r="D87" s="150">
        <v>3731.2</v>
      </c>
      <c r="E87" s="168"/>
    </row>
    <row r="88" spans="1:5" x14ac:dyDescent="0.2">
      <c r="A88" s="157">
        <v>212123</v>
      </c>
      <c r="B88" s="181" t="s">
        <v>223</v>
      </c>
      <c r="C88" s="194" t="s">
        <v>218</v>
      </c>
      <c r="D88" s="150">
        <v>468.75</v>
      </c>
    </row>
    <row r="89" spans="1:5" x14ac:dyDescent="0.2">
      <c r="A89" s="157"/>
      <c r="D89" s="168"/>
    </row>
    <row r="90" spans="1:5" ht="15.75" x14ac:dyDescent="0.25">
      <c r="A90" s="3" t="s">
        <v>236</v>
      </c>
      <c r="B90" s="157"/>
      <c r="C90" s="157"/>
      <c r="D90" s="168"/>
    </row>
    <row r="91" spans="1:5" x14ac:dyDescent="0.2">
      <c r="A91" s="195" t="s">
        <v>237</v>
      </c>
      <c r="B91" s="170" t="s">
        <v>148</v>
      </c>
      <c r="C91" s="170" t="s">
        <v>149</v>
      </c>
      <c r="D91" s="192" t="s">
        <v>150</v>
      </c>
    </row>
    <row r="92" spans="1:5" x14ac:dyDescent="0.2">
      <c r="A92" s="172" t="s">
        <v>151</v>
      </c>
      <c r="B92" s="173">
        <v>45535</v>
      </c>
      <c r="C92" s="173"/>
      <c r="D92" s="167"/>
    </row>
    <row r="93" spans="1:5" x14ac:dyDescent="0.2">
      <c r="A93" s="181">
        <v>9145</v>
      </c>
      <c r="B93" s="175" t="s">
        <v>238</v>
      </c>
      <c r="C93" s="175" t="s">
        <v>239</v>
      </c>
      <c r="D93" s="152">
        <v>11402.5</v>
      </c>
    </row>
    <row r="94" spans="1:5" x14ac:dyDescent="0.2">
      <c r="A94" s="181">
        <v>9146</v>
      </c>
      <c r="B94" s="175" t="s">
        <v>240</v>
      </c>
      <c r="C94" s="175" t="s">
        <v>241</v>
      </c>
      <c r="D94" s="152">
        <v>47.25</v>
      </c>
    </row>
    <row r="95" spans="1:5" x14ac:dyDescent="0.2">
      <c r="A95" s="181">
        <v>9147</v>
      </c>
      <c r="B95" s="175" t="s">
        <v>158</v>
      </c>
      <c r="C95" s="175" t="s">
        <v>242</v>
      </c>
      <c r="D95" s="152">
        <v>46.45</v>
      </c>
    </row>
    <row r="96" spans="1:5" x14ac:dyDescent="0.2">
      <c r="A96" s="181">
        <v>9148</v>
      </c>
      <c r="B96" s="175" t="s">
        <v>243</v>
      </c>
      <c r="C96" s="175" t="s">
        <v>244</v>
      </c>
      <c r="D96" s="152">
        <v>8656</v>
      </c>
    </row>
    <row r="97" spans="1:5" x14ac:dyDescent="0.2">
      <c r="A97" s="181">
        <v>9149</v>
      </c>
      <c r="B97" s="175" t="s">
        <v>164</v>
      </c>
      <c r="C97" s="175" t="s">
        <v>165</v>
      </c>
      <c r="D97" s="152">
        <v>62.67</v>
      </c>
    </row>
    <row r="98" spans="1:5" x14ac:dyDescent="0.2">
      <c r="A98" s="181">
        <v>9150</v>
      </c>
      <c r="B98" s="175" t="s">
        <v>166</v>
      </c>
      <c r="C98" s="175" t="s">
        <v>245</v>
      </c>
      <c r="D98" s="152">
        <v>437.5</v>
      </c>
    </row>
    <row r="99" spans="1:5" x14ac:dyDescent="0.2">
      <c r="A99" s="181">
        <v>9151</v>
      </c>
      <c r="B99" s="175" t="s">
        <v>168</v>
      </c>
      <c r="C99" s="175" t="s">
        <v>169</v>
      </c>
      <c r="D99" s="152">
        <v>28.21</v>
      </c>
    </row>
    <row r="100" spans="1:5" x14ac:dyDescent="0.2">
      <c r="A100" s="181">
        <v>9152</v>
      </c>
      <c r="B100" s="175" t="s">
        <v>246</v>
      </c>
      <c r="C100" s="175" t="s">
        <v>161</v>
      </c>
      <c r="D100" s="152">
        <v>1287</v>
      </c>
    </row>
    <row r="101" spans="1:5" x14ac:dyDescent="0.2">
      <c r="A101" s="181">
        <v>9153</v>
      </c>
      <c r="B101" s="175" t="s">
        <v>172</v>
      </c>
      <c r="C101" s="175" t="s">
        <v>173</v>
      </c>
      <c r="D101" s="8">
        <v>154.44</v>
      </c>
    </row>
    <row r="102" spans="1:5" x14ac:dyDescent="0.2">
      <c r="A102" s="181">
        <v>9154</v>
      </c>
      <c r="B102" s="175" t="s">
        <v>154</v>
      </c>
      <c r="C102" s="175" t="s">
        <v>247</v>
      </c>
      <c r="D102" s="8">
        <v>15</v>
      </c>
    </row>
    <row r="103" spans="1:5" x14ac:dyDescent="0.2">
      <c r="A103" s="177"/>
      <c r="B103" s="1" t="s">
        <v>181</v>
      </c>
      <c r="C103" t="s">
        <v>182</v>
      </c>
      <c r="D103" s="178">
        <v>1400.16</v>
      </c>
    </row>
    <row r="104" spans="1:5" ht="13.5" thickBot="1" x14ac:dyDescent="0.25">
      <c r="C104" s="179" t="s">
        <v>183</v>
      </c>
      <c r="D104" s="180">
        <f>SUM(D92:D103)</f>
        <v>23537.179999999997</v>
      </c>
    </row>
    <row r="105" spans="1:5" ht="13.5" thickTop="1" x14ac:dyDescent="0.2">
      <c r="A105" s="184"/>
      <c r="B105" t="s">
        <v>189</v>
      </c>
      <c r="C105" s="181" t="s">
        <v>248</v>
      </c>
      <c r="D105" s="185">
        <v>4002.27</v>
      </c>
      <c r="E105"/>
    </row>
    <row r="106" spans="1:5" x14ac:dyDescent="0.2">
      <c r="A106" s="184"/>
      <c r="B106" s="1" t="s">
        <v>191</v>
      </c>
      <c r="C106" s="1" t="s">
        <v>249</v>
      </c>
      <c r="D106" s="183">
        <v>2467.6999999999998</v>
      </c>
      <c r="E106"/>
    </row>
    <row r="107" spans="1:5" x14ac:dyDescent="0.2">
      <c r="A107" s="184"/>
      <c r="B107" t="s">
        <v>187</v>
      </c>
      <c r="C107" t="s">
        <v>250</v>
      </c>
      <c r="D107" s="183">
        <v>5495.09</v>
      </c>
      <c r="E107" s="183">
        <f>D107</f>
        <v>5495.09</v>
      </c>
    </row>
    <row r="108" spans="1:5" x14ac:dyDescent="0.2">
      <c r="A108" s="184"/>
      <c r="B108" t="s">
        <v>199</v>
      </c>
      <c r="C108" t="s">
        <v>250</v>
      </c>
      <c r="D108" s="185">
        <v>9028.35</v>
      </c>
      <c r="E108" s="183">
        <f>D108</f>
        <v>9028.35</v>
      </c>
    </row>
    <row r="109" spans="1:5" ht="13.5" thickBot="1" x14ac:dyDescent="0.25">
      <c r="A109" s="186"/>
      <c r="C109" s="179" t="s">
        <v>200</v>
      </c>
      <c r="D109" s="187">
        <f>SUM(D105:D108)</f>
        <v>20993.41</v>
      </c>
      <c r="E109" s="196">
        <f>SUM(E107:E108)</f>
        <v>14523.44</v>
      </c>
    </row>
    <row r="110" spans="1:5" x14ac:dyDescent="0.2">
      <c r="A110" s="190" t="s">
        <v>65</v>
      </c>
      <c r="B110" t="s">
        <v>65</v>
      </c>
      <c r="C110" s="179" t="s">
        <v>251</v>
      </c>
      <c r="D110" s="189">
        <f>D104+D109</f>
        <v>44530.59</v>
      </c>
      <c r="E110" s="188"/>
    </row>
    <row r="111" spans="1:5" ht="15.75" x14ac:dyDescent="0.25">
      <c r="A111" s="197" t="s">
        <v>134</v>
      </c>
      <c r="B111" t="s">
        <v>65</v>
      </c>
      <c r="C111" s="179"/>
      <c r="D111" s="189"/>
    </row>
    <row r="112" spans="1:5" x14ac:dyDescent="0.2">
      <c r="A112" s="195" t="s">
        <v>252</v>
      </c>
      <c r="B112" s="170" t="s">
        <v>148</v>
      </c>
      <c r="C112" s="170" t="s">
        <v>149</v>
      </c>
      <c r="D112" s="192" t="s">
        <v>150</v>
      </c>
    </row>
    <row r="113" spans="1:4" x14ac:dyDescent="0.2">
      <c r="A113" s="198">
        <v>45541</v>
      </c>
      <c r="B113" t="s">
        <v>253</v>
      </c>
      <c r="C113" s="181" t="s">
        <v>254</v>
      </c>
      <c r="D113" s="199">
        <v>25</v>
      </c>
    </row>
    <row r="114" spans="1:4" x14ac:dyDescent="0.2">
      <c r="A114" s="198"/>
      <c r="B114"/>
      <c r="C114" s="181"/>
      <c r="D114" s="200"/>
    </row>
  </sheetData>
  <mergeCells count="3">
    <mergeCell ref="B1:C1"/>
    <mergeCell ref="B59:C59"/>
    <mergeCell ref="B60:C60"/>
  </mergeCells>
  <pageMargins left="0.25" right="0.25" top="0.75" bottom="0.75" header="0.3" footer="0.3"/>
  <pageSetup scale="93" fitToHeight="0" orientation="portrait" r:id="rId1"/>
  <headerFooter alignWithMargins="0">
    <oddHeader>&amp;L&amp;8Columbia Conservation District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6AA9-99FA-4D02-A384-5F6984EA403A}">
  <sheetPr>
    <pageSetUpPr fitToPage="1"/>
  </sheetPr>
  <dimension ref="A1:S43"/>
  <sheetViews>
    <sheetView tabSelected="1" zoomScaleNormal="100" workbookViewId="0">
      <selection activeCell="S20" sqref="S20"/>
    </sheetView>
  </sheetViews>
  <sheetFormatPr defaultRowHeight="12.75" x14ac:dyDescent="0.2"/>
  <cols>
    <col min="2" max="2" width="19.5703125" customWidth="1"/>
    <col min="3" max="3" width="11.28515625" customWidth="1"/>
    <col min="5" max="6" width="11.7109375" customWidth="1"/>
    <col min="7" max="7" width="10.42578125" customWidth="1"/>
    <col min="8" max="8" width="11.85546875" customWidth="1"/>
    <col min="9" max="9" width="8.28515625" hidden="1" customWidth="1"/>
    <col min="10" max="10" width="10.7109375" customWidth="1"/>
    <col min="12" max="12" width="10.7109375" customWidth="1"/>
    <col min="13" max="14" width="0" hidden="1" customWidth="1"/>
    <col min="15" max="15" width="10.140625" customWidth="1"/>
    <col min="16" max="16" width="10.5703125" customWidth="1"/>
  </cols>
  <sheetData>
    <row r="1" spans="1:19" ht="1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9" ht="1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15" x14ac:dyDescent="0.25">
      <c r="A3" s="24"/>
      <c r="B3" s="35" t="s">
        <v>122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60" x14ac:dyDescent="0.25">
      <c r="A4" s="36" t="s">
        <v>42</v>
      </c>
      <c r="B4" s="36" t="s">
        <v>43</v>
      </c>
      <c r="C4" s="36" t="s">
        <v>44</v>
      </c>
      <c r="D4" s="37" t="s">
        <v>45</v>
      </c>
      <c r="E4" s="37" t="s">
        <v>46</v>
      </c>
      <c r="F4" s="53" t="s">
        <v>47</v>
      </c>
      <c r="G4" s="37" t="s">
        <v>48</v>
      </c>
      <c r="H4" s="37" t="s">
        <v>49</v>
      </c>
      <c r="I4" s="37" t="s">
        <v>50</v>
      </c>
      <c r="J4" s="37" t="s">
        <v>51</v>
      </c>
      <c r="K4" s="37" t="s">
        <v>52</v>
      </c>
      <c r="L4" s="37" t="s">
        <v>53</v>
      </c>
      <c r="M4" s="37" t="s">
        <v>68</v>
      </c>
      <c r="N4" s="37" t="s">
        <v>69</v>
      </c>
      <c r="O4" s="37" t="s">
        <v>70</v>
      </c>
      <c r="P4" s="53" t="s">
        <v>71</v>
      </c>
      <c r="Q4" s="24"/>
    </row>
    <row r="5" spans="1:19" ht="15" hidden="1" x14ac:dyDescent="0.25">
      <c r="A5" s="38"/>
      <c r="B5" s="38"/>
      <c r="C5" s="39"/>
      <c r="D5" s="40"/>
      <c r="E5" s="41"/>
      <c r="F5" s="41"/>
      <c r="G5" s="42"/>
      <c r="H5" s="41"/>
      <c r="I5" s="41"/>
      <c r="J5" s="43"/>
      <c r="K5" s="44"/>
      <c r="L5" s="38"/>
      <c r="M5" s="38"/>
      <c r="N5" s="38"/>
      <c r="O5" s="38"/>
      <c r="P5" s="38"/>
      <c r="Q5" s="24"/>
    </row>
    <row r="6" spans="1:19" ht="15" hidden="1" x14ac:dyDescent="0.25">
      <c r="A6" s="45" t="s">
        <v>5</v>
      </c>
      <c r="B6" s="54" t="s">
        <v>79</v>
      </c>
      <c r="C6" s="55">
        <v>84836</v>
      </c>
      <c r="D6" s="56" t="s">
        <v>54</v>
      </c>
      <c r="E6" s="57">
        <v>0</v>
      </c>
      <c r="F6" s="57">
        <v>0</v>
      </c>
      <c r="G6" s="58" t="e">
        <f>F6/E6</f>
        <v>#DIV/0!</v>
      </c>
      <c r="H6" s="57"/>
      <c r="I6" s="59" t="e">
        <f>N6/M6</f>
        <v>#DIV/0!</v>
      </c>
      <c r="J6" s="60">
        <v>44834</v>
      </c>
      <c r="K6" s="61" t="s">
        <v>55</v>
      </c>
      <c r="L6" s="60">
        <v>43922</v>
      </c>
      <c r="M6" s="62">
        <v>0</v>
      </c>
      <c r="N6" s="63">
        <f>_xlfn.DAYS(P6,$B$3)/30</f>
        <v>-16.7</v>
      </c>
      <c r="O6" s="60">
        <v>43952</v>
      </c>
      <c r="P6" s="60">
        <v>44865</v>
      </c>
      <c r="Q6" s="24"/>
    </row>
    <row r="7" spans="1:19" ht="15" hidden="1" x14ac:dyDescent="0.25">
      <c r="A7" s="45"/>
      <c r="B7" s="54" t="s">
        <v>80</v>
      </c>
      <c r="C7" s="55">
        <v>87434</v>
      </c>
      <c r="D7" s="56" t="s">
        <v>54</v>
      </c>
      <c r="E7" s="57">
        <v>0</v>
      </c>
      <c r="F7" s="57">
        <v>0</v>
      </c>
      <c r="G7" s="58" t="e">
        <f>F7/E7</f>
        <v>#DIV/0!</v>
      </c>
      <c r="H7" s="57"/>
      <c r="I7" s="59" t="e">
        <f>N7/M7</f>
        <v>#DIV/0!</v>
      </c>
      <c r="J7" s="60">
        <v>44651</v>
      </c>
      <c r="K7" s="61" t="s">
        <v>55</v>
      </c>
      <c r="L7" s="60">
        <v>44287</v>
      </c>
      <c r="M7" s="62">
        <v>0</v>
      </c>
      <c r="N7" s="63">
        <f>_xlfn.DAYS(P7,$B$3)/30</f>
        <v>-22.833333333333332</v>
      </c>
      <c r="O7" s="60">
        <v>44317</v>
      </c>
      <c r="P7" s="60">
        <v>44681</v>
      </c>
      <c r="Q7" s="24"/>
    </row>
    <row r="8" spans="1:19" ht="15" hidden="1" x14ac:dyDescent="0.25">
      <c r="A8" s="45" t="s">
        <v>5</v>
      </c>
      <c r="B8" s="73" t="s">
        <v>72</v>
      </c>
      <c r="C8" s="74">
        <v>87504</v>
      </c>
      <c r="D8" s="75" t="s">
        <v>54</v>
      </c>
      <c r="E8" s="76">
        <v>0</v>
      </c>
      <c r="F8" s="76">
        <v>0</v>
      </c>
      <c r="G8" s="77" t="e">
        <f>F8/E8</f>
        <v>#DIV/0!</v>
      </c>
      <c r="H8" s="76">
        <v>0</v>
      </c>
      <c r="I8" s="78">
        <f>N8/M8</f>
        <v>-0.9277777777777777</v>
      </c>
      <c r="J8" s="79">
        <v>44834</v>
      </c>
      <c r="K8" s="80" t="s">
        <v>55</v>
      </c>
      <c r="L8" s="79">
        <v>44287</v>
      </c>
      <c r="M8" s="81">
        <v>18</v>
      </c>
      <c r="N8" s="82">
        <f>_xlfn.DAYS(P8,$B$3)/30</f>
        <v>-16.7</v>
      </c>
      <c r="O8" s="79">
        <v>44317</v>
      </c>
      <c r="P8" s="79">
        <v>44865</v>
      </c>
      <c r="Q8" s="24"/>
      <c r="S8" t="s">
        <v>65</v>
      </c>
    </row>
    <row r="9" spans="1:19" ht="15" x14ac:dyDescent="0.25">
      <c r="A9" s="45" t="s">
        <v>5</v>
      </c>
      <c r="B9" s="201" t="s">
        <v>255</v>
      </c>
      <c r="C9" s="39">
        <v>94475</v>
      </c>
      <c r="D9" s="209" t="s">
        <v>56</v>
      </c>
      <c r="E9" s="41">
        <v>403363</v>
      </c>
      <c r="F9" s="41">
        <v>329133</v>
      </c>
      <c r="G9" s="42">
        <f>F9/E9</f>
        <v>0.81597221361403993</v>
      </c>
      <c r="H9" s="41">
        <v>10657.87</v>
      </c>
      <c r="I9" s="47">
        <f>N9/M9</f>
        <v>8.3333333333333329E-2</v>
      </c>
      <c r="J9" s="43">
        <v>45747</v>
      </c>
      <c r="K9" s="44" t="s">
        <v>55</v>
      </c>
      <c r="L9" s="43">
        <v>45017</v>
      </c>
      <c r="M9" s="38">
        <v>12</v>
      </c>
      <c r="N9" s="48">
        <v>1</v>
      </c>
      <c r="O9" s="43">
        <v>45383</v>
      </c>
      <c r="P9" s="43">
        <v>45747</v>
      </c>
      <c r="Q9" s="24"/>
    </row>
    <row r="10" spans="1:19" ht="15" x14ac:dyDescent="0.25">
      <c r="A10" s="45" t="s">
        <v>5</v>
      </c>
      <c r="B10" s="120" t="s">
        <v>99</v>
      </c>
      <c r="C10" s="39">
        <v>91598</v>
      </c>
      <c r="D10" s="209" t="s">
        <v>56</v>
      </c>
      <c r="E10" s="41">
        <v>515000</v>
      </c>
      <c r="F10" s="41">
        <v>0</v>
      </c>
      <c r="G10" s="42">
        <f>F10/E10</f>
        <v>0</v>
      </c>
      <c r="H10" s="41">
        <v>183827.45</v>
      </c>
      <c r="I10" s="47"/>
      <c r="J10" s="43">
        <v>46022</v>
      </c>
      <c r="K10" s="146" t="s">
        <v>55</v>
      </c>
      <c r="L10" s="43">
        <v>44927</v>
      </c>
      <c r="M10" s="38">
        <v>36</v>
      </c>
      <c r="N10" s="48">
        <v>21</v>
      </c>
      <c r="O10" s="43">
        <v>44927</v>
      </c>
      <c r="P10" s="43">
        <v>46022</v>
      </c>
      <c r="Q10" s="24"/>
    </row>
    <row r="11" spans="1:19" ht="15" x14ac:dyDescent="0.25">
      <c r="A11" s="45" t="s">
        <v>5</v>
      </c>
      <c r="B11" s="208" t="s">
        <v>79</v>
      </c>
      <c r="C11" s="39">
        <v>94721</v>
      </c>
      <c r="D11" s="209" t="s">
        <v>56</v>
      </c>
      <c r="E11" s="41">
        <v>625000</v>
      </c>
      <c r="F11" s="41">
        <v>625000</v>
      </c>
      <c r="G11" s="42">
        <f>F11/E11</f>
        <v>1</v>
      </c>
      <c r="H11" s="41">
        <v>0</v>
      </c>
      <c r="I11" s="47"/>
      <c r="J11" s="43">
        <v>46053</v>
      </c>
      <c r="K11" s="146" t="s">
        <v>55</v>
      </c>
      <c r="L11" s="43">
        <v>45413</v>
      </c>
      <c r="M11" s="38"/>
      <c r="N11" s="48"/>
      <c r="O11" s="43">
        <v>45413</v>
      </c>
      <c r="P11" s="43">
        <v>46053</v>
      </c>
      <c r="Q11" s="24"/>
    </row>
    <row r="12" spans="1:19" ht="15" x14ac:dyDescent="0.25">
      <c r="A12" s="45" t="s">
        <v>7</v>
      </c>
      <c r="B12" s="46" t="s">
        <v>1</v>
      </c>
      <c r="C12" s="132" t="s">
        <v>101</v>
      </c>
      <c r="D12" s="40" t="s">
        <v>56</v>
      </c>
      <c r="E12" s="41">
        <v>68500</v>
      </c>
      <c r="F12" s="41">
        <v>42183.48</v>
      </c>
      <c r="G12" s="42">
        <f t="shared" ref="G12:G22" si="0">F12/E12</f>
        <v>0.61581722627737234</v>
      </c>
      <c r="H12" s="41">
        <v>137.93</v>
      </c>
      <c r="I12" s="47">
        <f t="shared" ref="I12:I17" si="1">N12/M12</f>
        <v>0.66666666666666663</v>
      </c>
      <c r="J12" s="43">
        <v>45838</v>
      </c>
      <c r="K12" s="146" t="s">
        <v>125</v>
      </c>
      <c r="L12" s="43">
        <v>45108</v>
      </c>
      <c r="M12" s="38">
        <v>24</v>
      </c>
      <c r="N12" s="48">
        <v>16</v>
      </c>
      <c r="O12" s="43">
        <v>45108</v>
      </c>
      <c r="P12" s="43">
        <v>45838</v>
      </c>
      <c r="Q12" s="24"/>
    </row>
    <row r="13" spans="1:19" ht="15" x14ac:dyDescent="0.25">
      <c r="A13" s="46"/>
      <c r="B13" s="46" t="s">
        <v>58</v>
      </c>
      <c r="C13" s="132" t="s">
        <v>102</v>
      </c>
      <c r="D13" s="40" t="s">
        <v>56</v>
      </c>
      <c r="E13" s="41">
        <v>456471.1</v>
      </c>
      <c r="F13" s="41">
        <v>234174.03</v>
      </c>
      <c r="G13" s="42">
        <f t="shared" si="0"/>
        <v>0.51300954211559069</v>
      </c>
      <c r="H13" s="41">
        <v>1027.79</v>
      </c>
      <c r="I13" s="47">
        <f t="shared" si="1"/>
        <v>0.66666666666666663</v>
      </c>
      <c r="J13" s="43">
        <v>45838</v>
      </c>
      <c r="K13" s="146" t="s">
        <v>125</v>
      </c>
      <c r="L13" s="43">
        <v>45108</v>
      </c>
      <c r="M13" s="38">
        <v>24</v>
      </c>
      <c r="N13" s="48">
        <v>16</v>
      </c>
      <c r="O13" s="43">
        <v>45108</v>
      </c>
      <c r="P13" s="43">
        <v>45838</v>
      </c>
      <c r="Q13" s="24"/>
    </row>
    <row r="14" spans="1:19" ht="15" hidden="1" x14ac:dyDescent="0.25">
      <c r="A14" s="38"/>
      <c r="B14" s="46" t="s">
        <v>59</v>
      </c>
      <c r="C14" s="39" t="s">
        <v>81</v>
      </c>
      <c r="D14" s="40" t="s">
        <v>56</v>
      </c>
      <c r="E14" s="41">
        <v>0</v>
      </c>
      <c r="F14" s="41">
        <v>0</v>
      </c>
      <c r="G14" s="42" t="e">
        <f t="shared" si="0"/>
        <v>#DIV/0!</v>
      </c>
      <c r="H14" s="41">
        <v>0</v>
      </c>
      <c r="I14" s="47" t="e">
        <f t="shared" si="1"/>
        <v>#DIV/0!</v>
      </c>
      <c r="J14" s="43">
        <v>44742</v>
      </c>
      <c r="K14" s="44" t="s">
        <v>57</v>
      </c>
      <c r="L14" s="43">
        <v>44378</v>
      </c>
      <c r="M14" s="38">
        <v>0</v>
      </c>
      <c r="N14" s="48">
        <f t="shared" ref="N14:N19" si="2">_xlfn.DAYS(P14,$B$3)/30</f>
        <v>-20.466666666666665</v>
      </c>
      <c r="O14" s="43">
        <v>44409</v>
      </c>
      <c r="P14" s="43">
        <v>44752</v>
      </c>
      <c r="Q14" s="24" t="s">
        <v>65</v>
      </c>
    </row>
    <row r="15" spans="1:19" ht="15" x14ac:dyDescent="0.25">
      <c r="A15" s="38"/>
      <c r="B15" s="46" t="s">
        <v>60</v>
      </c>
      <c r="C15" s="132" t="s">
        <v>103</v>
      </c>
      <c r="D15" s="40" t="s">
        <v>56</v>
      </c>
      <c r="E15" s="41">
        <v>83472</v>
      </c>
      <c r="F15" s="41">
        <v>24150.560000000001</v>
      </c>
      <c r="G15" s="42">
        <f t="shared" si="0"/>
        <v>0.28932528272953806</v>
      </c>
      <c r="H15" s="41">
        <v>68.959999999999994</v>
      </c>
      <c r="I15" s="47">
        <f t="shared" si="1"/>
        <v>0.66666666666666663</v>
      </c>
      <c r="J15" s="43">
        <v>45838</v>
      </c>
      <c r="K15" s="146" t="s">
        <v>125</v>
      </c>
      <c r="L15" s="43">
        <v>45108</v>
      </c>
      <c r="M15" s="38">
        <v>24</v>
      </c>
      <c r="N15" s="48">
        <v>16</v>
      </c>
      <c r="O15" s="43">
        <v>45108</v>
      </c>
      <c r="P15" s="43">
        <v>45838</v>
      </c>
      <c r="Q15" s="24"/>
    </row>
    <row r="16" spans="1:19" ht="15" x14ac:dyDescent="0.25">
      <c r="A16" s="49"/>
      <c r="B16" s="64" t="s">
        <v>59</v>
      </c>
      <c r="C16" s="65" t="s">
        <v>256</v>
      </c>
      <c r="D16" s="66" t="s">
        <v>56</v>
      </c>
      <c r="E16" s="67">
        <v>204491</v>
      </c>
      <c r="F16" s="67">
        <v>169086.91</v>
      </c>
      <c r="G16" s="68">
        <f t="shared" si="0"/>
        <v>0.82686724599126615</v>
      </c>
      <c r="H16" s="67">
        <v>11929.42</v>
      </c>
      <c r="I16" s="69">
        <f t="shared" si="1"/>
        <v>0.33333333333333331</v>
      </c>
      <c r="J16" s="70">
        <v>45473</v>
      </c>
      <c r="K16" s="71" t="s">
        <v>57</v>
      </c>
      <c r="L16" s="70">
        <v>45474</v>
      </c>
      <c r="M16" s="49">
        <v>12</v>
      </c>
      <c r="N16" s="72">
        <v>4</v>
      </c>
      <c r="O16" s="43">
        <v>45474</v>
      </c>
      <c r="P16" s="70">
        <v>45473</v>
      </c>
      <c r="Q16" s="24"/>
    </row>
    <row r="17" spans="1:18" ht="15" x14ac:dyDescent="0.25">
      <c r="A17" s="38"/>
      <c r="B17" s="46" t="s">
        <v>2</v>
      </c>
      <c r="C17" s="132" t="s">
        <v>104</v>
      </c>
      <c r="D17" s="40" t="s">
        <v>56</v>
      </c>
      <c r="E17" s="41">
        <v>30000</v>
      </c>
      <c r="F17" s="41">
        <v>8267.1299999999992</v>
      </c>
      <c r="G17" s="42">
        <f t="shared" si="0"/>
        <v>0.27557099999999995</v>
      </c>
      <c r="H17" s="41">
        <v>1251.53</v>
      </c>
      <c r="I17" s="47">
        <f t="shared" si="1"/>
        <v>0.66666666666666663</v>
      </c>
      <c r="J17" s="43">
        <v>45838</v>
      </c>
      <c r="K17" s="146" t="s">
        <v>125</v>
      </c>
      <c r="L17" s="43">
        <v>45108</v>
      </c>
      <c r="M17" s="38">
        <v>24</v>
      </c>
      <c r="N17" s="48">
        <v>16</v>
      </c>
      <c r="O17" s="43">
        <v>45108</v>
      </c>
      <c r="P17" s="43">
        <v>45838</v>
      </c>
      <c r="Q17" s="24"/>
    </row>
    <row r="18" spans="1:18" ht="15" hidden="1" x14ac:dyDescent="0.25">
      <c r="A18" s="38"/>
      <c r="B18" s="54" t="s">
        <v>82</v>
      </c>
      <c r="C18" s="55" t="s">
        <v>83</v>
      </c>
      <c r="D18" s="56" t="s">
        <v>84</v>
      </c>
      <c r="E18" s="57">
        <v>0</v>
      </c>
      <c r="F18" s="57">
        <v>0</v>
      </c>
      <c r="G18" s="58" t="e">
        <f t="shared" si="0"/>
        <v>#DIV/0!</v>
      </c>
      <c r="H18" s="57">
        <v>0</v>
      </c>
      <c r="I18" s="59" t="e">
        <f>N18/M18</f>
        <v>#DIV/0!</v>
      </c>
      <c r="J18" s="60">
        <v>44742</v>
      </c>
      <c r="K18" s="61" t="s">
        <v>57</v>
      </c>
      <c r="L18" s="60">
        <v>44610</v>
      </c>
      <c r="M18" s="62">
        <v>0</v>
      </c>
      <c r="N18" s="63">
        <f t="shared" si="2"/>
        <v>-20.366666666666667</v>
      </c>
      <c r="O18" s="60">
        <v>44610</v>
      </c>
      <c r="P18" s="60">
        <v>44755</v>
      </c>
      <c r="Q18" s="24"/>
      <c r="R18" t="s">
        <v>65</v>
      </c>
    </row>
    <row r="19" spans="1:18" ht="15" hidden="1" x14ac:dyDescent="0.25">
      <c r="A19" s="38"/>
      <c r="B19" s="73" t="s">
        <v>82</v>
      </c>
      <c r="C19" s="74" t="s">
        <v>85</v>
      </c>
      <c r="D19" s="75" t="s">
        <v>84</v>
      </c>
      <c r="E19" s="76">
        <v>0</v>
      </c>
      <c r="F19" s="76">
        <v>0</v>
      </c>
      <c r="G19" s="77" t="e">
        <f t="shared" si="0"/>
        <v>#DIV/0!</v>
      </c>
      <c r="H19" s="76">
        <v>0</v>
      </c>
      <c r="I19" s="78" t="e">
        <f>N19/M19</f>
        <v>#DIV/0!</v>
      </c>
      <c r="J19" s="79">
        <v>44803</v>
      </c>
      <c r="K19" s="80" t="s">
        <v>57</v>
      </c>
      <c r="L19" s="79">
        <v>44767</v>
      </c>
      <c r="M19" s="81"/>
      <c r="N19" s="82">
        <f t="shared" si="2"/>
        <v>-18.399999999999999</v>
      </c>
      <c r="O19" s="79">
        <v>44767</v>
      </c>
      <c r="P19" s="79">
        <v>44814</v>
      </c>
      <c r="Q19" s="24"/>
    </row>
    <row r="20" spans="1:18" ht="15" x14ac:dyDescent="0.25">
      <c r="A20" s="38"/>
      <c r="B20" s="46" t="s">
        <v>86</v>
      </c>
      <c r="C20" s="202" t="s">
        <v>257</v>
      </c>
      <c r="D20" s="40" t="s">
        <v>56</v>
      </c>
      <c r="E20" s="41">
        <v>45000</v>
      </c>
      <c r="F20" s="41">
        <v>44102.68</v>
      </c>
      <c r="G20" s="42">
        <f t="shared" si="0"/>
        <v>0.98005955555555557</v>
      </c>
      <c r="H20" s="41">
        <v>19.8</v>
      </c>
      <c r="I20" s="47">
        <f>N20/M20</f>
        <v>0.33333333333333331</v>
      </c>
      <c r="J20" s="43">
        <v>45838</v>
      </c>
      <c r="K20" s="44" t="s">
        <v>57</v>
      </c>
      <c r="L20" s="43">
        <v>45474</v>
      </c>
      <c r="M20" s="38">
        <v>12</v>
      </c>
      <c r="N20" s="48">
        <v>4</v>
      </c>
      <c r="O20" s="43">
        <v>45474</v>
      </c>
      <c r="P20" s="43">
        <v>45848</v>
      </c>
      <c r="Q20" s="24"/>
    </row>
    <row r="21" spans="1:18" ht="15" x14ac:dyDescent="0.25">
      <c r="A21" s="38"/>
      <c r="B21" s="145" t="s">
        <v>123</v>
      </c>
      <c r="C21" s="202" t="s">
        <v>258</v>
      </c>
      <c r="D21" s="147" t="s">
        <v>124</v>
      </c>
      <c r="E21" s="41">
        <v>24000</v>
      </c>
      <c r="F21" s="41">
        <v>24000</v>
      </c>
      <c r="G21" s="42">
        <f t="shared" si="0"/>
        <v>1</v>
      </c>
      <c r="H21" s="41">
        <v>0</v>
      </c>
      <c r="I21" s="47"/>
      <c r="J21" s="43">
        <v>45473</v>
      </c>
      <c r="K21" s="44" t="s">
        <v>57</v>
      </c>
      <c r="L21" s="43">
        <v>45474</v>
      </c>
      <c r="M21" s="38">
        <v>12</v>
      </c>
      <c r="N21" s="48">
        <v>4</v>
      </c>
      <c r="O21" s="43">
        <v>45474</v>
      </c>
      <c r="P21" s="43">
        <v>45108</v>
      </c>
      <c r="Q21" s="24"/>
    </row>
    <row r="22" spans="1:18" ht="15" x14ac:dyDescent="0.25">
      <c r="A22" s="38"/>
      <c r="B22" s="201" t="s">
        <v>259</v>
      </c>
      <c r="C22" s="202" t="s">
        <v>260</v>
      </c>
      <c r="D22" s="203" t="s">
        <v>124</v>
      </c>
      <c r="E22" s="41">
        <v>350000</v>
      </c>
      <c r="F22" s="41">
        <v>350000</v>
      </c>
      <c r="G22" s="42">
        <f t="shared" si="0"/>
        <v>1</v>
      </c>
      <c r="H22" s="41">
        <v>0</v>
      </c>
      <c r="I22" s="47">
        <f>N22/M22</f>
        <v>0.33333333333333331</v>
      </c>
      <c r="J22" s="43">
        <v>45838</v>
      </c>
      <c r="K22" s="146" t="s">
        <v>125</v>
      </c>
      <c r="L22" s="43">
        <v>45108</v>
      </c>
      <c r="M22" s="38">
        <v>12</v>
      </c>
      <c r="N22" s="48">
        <v>4</v>
      </c>
      <c r="O22" s="43">
        <v>45108</v>
      </c>
      <c r="P22" s="43">
        <v>45848</v>
      </c>
      <c r="Q22" s="24"/>
    </row>
    <row r="23" spans="1:18" ht="15" x14ac:dyDescent="0.25">
      <c r="A23" s="45" t="s">
        <v>61</v>
      </c>
      <c r="B23" s="46"/>
      <c r="C23" s="39"/>
      <c r="D23" s="40"/>
      <c r="E23" s="41"/>
      <c r="F23" s="41"/>
      <c r="G23" s="42"/>
      <c r="H23" s="41"/>
      <c r="I23" s="47"/>
      <c r="J23" s="43"/>
      <c r="K23" s="44"/>
      <c r="L23" s="43"/>
      <c r="M23" s="38"/>
      <c r="N23" s="48"/>
      <c r="O23" s="43"/>
      <c r="P23" s="43"/>
      <c r="Q23" s="24"/>
    </row>
    <row r="24" spans="1:18" ht="15" hidden="1" x14ac:dyDescent="0.25">
      <c r="A24" s="45"/>
      <c r="B24" s="54" t="s">
        <v>6</v>
      </c>
      <c r="C24" s="55" t="s">
        <v>62</v>
      </c>
      <c r="D24" s="56" t="s">
        <v>56</v>
      </c>
      <c r="E24" s="57">
        <v>0</v>
      </c>
      <c r="F24" s="57">
        <v>0</v>
      </c>
      <c r="G24" s="58" t="e">
        <f t="shared" ref="G24:G28" si="3">F24/E24</f>
        <v>#DIV/0!</v>
      </c>
      <c r="H24" s="57">
        <v>0</v>
      </c>
      <c r="I24" s="59" t="e">
        <f t="shared" ref="I24:I28" si="4">N24/M24</f>
        <v>#DIV/0!</v>
      </c>
      <c r="J24" s="60">
        <v>44561</v>
      </c>
      <c r="K24" s="61" t="s">
        <v>55</v>
      </c>
      <c r="L24" s="60">
        <v>43119</v>
      </c>
      <c r="M24" s="62">
        <v>0</v>
      </c>
      <c r="N24" s="63">
        <f t="shared" ref="N24" si="5">_xlfn.DAYS(P24,$B$3)/30</f>
        <v>-24.833333333333332</v>
      </c>
      <c r="O24" s="60">
        <v>43466</v>
      </c>
      <c r="P24" s="60">
        <v>44621</v>
      </c>
      <c r="Q24" s="24"/>
    </row>
    <row r="25" spans="1:18" ht="15" x14ac:dyDescent="0.25">
      <c r="A25" s="45"/>
      <c r="B25" s="83" t="s">
        <v>73</v>
      </c>
      <c r="C25" s="133" t="s">
        <v>105</v>
      </c>
      <c r="D25" s="84" t="s">
        <v>54</v>
      </c>
      <c r="E25" s="85">
        <v>484500</v>
      </c>
      <c r="F25" s="85">
        <v>478638.48</v>
      </c>
      <c r="G25" s="86">
        <f>F25/E25</f>
        <v>0.9879019195046439</v>
      </c>
      <c r="H25" s="85">
        <v>0</v>
      </c>
      <c r="I25" s="87" t="e">
        <f t="shared" si="4"/>
        <v>#DIV/0!</v>
      </c>
      <c r="J25" s="88"/>
      <c r="K25" s="89" t="s">
        <v>55</v>
      </c>
      <c r="L25" s="88">
        <v>44197</v>
      </c>
      <c r="M25" s="90"/>
      <c r="N25" s="91"/>
      <c r="O25" s="88"/>
      <c r="P25" s="88"/>
      <c r="Q25" s="24"/>
    </row>
    <row r="26" spans="1:18" ht="15" x14ac:dyDescent="0.25">
      <c r="A26" s="45"/>
      <c r="B26" s="121" t="s">
        <v>77</v>
      </c>
      <c r="C26" s="122" t="s">
        <v>78</v>
      </c>
      <c r="D26" s="123" t="s">
        <v>56</v>
      </c>
      <c r="E26" s="124">
        <v>199500</v>
      </c>
      <c r="F26" s="124">
        <v>141085.65</v>
      </c>
      <c r="G26" s="125">
        <f t="shared" si="3"/>
        <v>0.70719624060150377</v>
      </c>
      <c r="H26" s="124">
        <v>11635.7</v>
      </c>
      <c r="I26" s="126" t="e">
        <f t="shared" si="4"/>
        <v>#DIV/0!</v>
      </c>
      <c r="J26" s="127"/>
      <c r="K26" s="128" t="s">
        <v>55</v>
      </c>
      <c r="L26" s="127">
        <v>44462</v>
      </c>
      <c r="M26" s="129"/>
      <c r="N26" s="130"/>
      <c r="O26" s="127"/>
      <c r="P26" s="127"/>
      <c r="Q26" s="131"/>
    </row>
    <row r="27" spans="1:18" ht="15" x14ac:dyDescent="0.25">
      <c r="A27" s="45"/>
      <c r="B27" s="46" t="s">
        <v>63</v>
      </c>
      <c r="C27" s="210" t="s">
        <v>261</v>
      </c>
      <c r="D27" s="40" t="s">
        <v>56</v>
      </c>
      <c r="E27" s="41">
        <v>545500</v>
      </c>
      <c r="F27" s="41">
        <v>284805.15999999997</v>
      </c>
      <c r="G27" s="42">
        <f t="shared" si="3"/>
        <v>0.52209928505957837</v>
      </c>
      <c r="H27" s="41">
        <v>84027.06</v>
      </c>
      <c r="I27" s="47" t="e">
        <f t="shared" si="4"/>
        <v>#DIV/0!</v>
      </c>
      <c r="J27" s="43"/>
      <c r="K27" s="44" t="s">
        <v>55</v>
      </c>
      <c r="L27" s="43">
        <v>44826</v>
      </c>
      <c r="M27" s="38"/>
      <c r="N27" s="48"/>
      <c r="O27" s="43"/>
      <c r="P27" s="43"/>
      <c r="Q27" s="24"/>
    </row>
    <row r="28" spans="1:18" ht="15" x14ac:dyDescent="0.25">
      <c r="A28" s="45"/>
      <c r="B28" s="46" t="s">
        <v>64</v>
      </c>
      <c r="C28" s="148" t="s">
        <v>126</v>
      </c>
      <c r="D28" s="40" t="s">
        <v>56</v>
      </c>
      <c r="E28" s="41">
        <v>5700</v>
      </c>
      <c r="F28" s="41">
        <v>5308.8</v>
      </c>
      <c r="G28" s="42">
        <f t="shared" si="3"/>
        <v>0.93136842105263162</v>
      </c>
      <c r="H28" s="41">
        <v>0</v>
      </c>
      <c r="I28" s="47" t="e">
        <f t="shared" si="4"/>
        <v>#DIV/0!</v>
      </c>
      <c r="J28" s="43"/>
      <c r="K28" s="44" t="s">
        <v>55</v>
      </c>
      <c r="L28" s="43">
        <v>45108</v>
      </c>
      <c r="M28" s="38"/>
      <c r="N28" s="48"/>
      <c r="O28" s="43"/>
      <c r="P28" s="43"/>
      <c r="Q28" s="24"/>
    </row>
    <row r="29" spans="1:18" ht="15" x14ac:dyDescent="0.25">
      <c r="A29" s="38"/>
      <c r="B29" s="38"/>
      <c r="C29" s="39"/>
      <c r="D29" s="40"/>
      <c r="E29" s="41"/>
      <c r="F29" s="41"/>
      <c r="G29" s="42"/>
      <c r="H29" s="41"/>
      <c r="I29" s="52"/>
      <c r="J29" s="43"/>
      <c r="K29" s="44"/>
      <c r="L29" s="38"/>
      <c r="M29" s="38"/>
      <c r="N29" s="38"/>
      <c r="O29" s="38"/>
      <c r="P29" s="38"/>
      <c r="Q29" s="24"/>
    </row>
    <row r="30" spans="1:18" ht="15" x14ac:dyDescent="0.25">
      <c r="A30" s="24"/>
      <c r="B30" s="38"/>
      <c r="C30" s="39"/>
      <c r="D30" s="40"/>
      <c r="E30" s="41">
        <f>SUM(E6:E29)</f>
        <v>4040497.1</v>
      </c>
      <c r="F30" s="41">
        <f>SUM(F6:F29)</f>
        <v>2759935.8799999994</v>
      </c>
      <c r="G30" s="42">
        <f>F30/E30</f>
        <v>0.68306839769789696</v>
      </c>
      <c r="H30" s="41">
        <f>SUM(H6:H29)</f>
        <v>304583.51</v>
      </c>
      <c r="I30" s="52">
        <v>0.56000000000000005</v>
      </c>
      <c r="J30" s="43"/>
      <c r="K30" s="44"/>
      <c r="L30" s="38"/>
      <c r="M30" s="38"/>
      <c r="N30" s="38"/>
      <c r="O30" s="38"/>
      <c r="P30" s="38"/>
      <c r="Q30" s="24"/>
    </row>
    <row r="31" spans="1:18" ht="15" x14ac:dyDescent="0.25">
      <c r="A31" s="92" t="s">
        <v>87</v>
      </c>
      <c r="B31" s="93"/>
      <c r="C31" s="94"/>
      <c r="D31" s="95"/>
      <c r="E31" s="50"/>
      <c r="F31" s="50"/>
      <c r="G31" s="50"/>
      <c r="H31" s="50"/>
      <c r="I31" s="50"/>
      <c r="J31" s="25"/>
      <c r="K31" s="50"/>
      <c r="L31" s="24"/>
      <c r="M31" s="24"/>
      <c r="N31" s="24"/>
      <c r="O31" s="24"/>
      <c r="P31" s="24"/>
      <c r="Q31" s="24"/>
    </row>
    <row r="32" spans="1:18" ht="15" x14ac:dyDescent="0.25">
      <c r="A32" s="96" t="s">
        <v>88</v>
      </c>
      <c r="B32" s="96"/>
      <c r="C32" s="97"/>
      <c r="D32" s="98"/>
      <c r="E32" s="99"/>
      <c r="F32" s="99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5" x14ac:dyDescent="0.25">
      <c r="A33" s="100" t="s">
        <v>89</v>
      </c>
      <c r="B33" s="101"/>
      <c r="C33" s="102"/>
      <c r="D33" s="103"/>
      <c r="E33" s="99"/>
      <c r="F33" s="99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5" x14ac:dyDescent="0.25">
      <c r="A34" s="104" t="s">
        <v>90</v>
      </c>
      <c r="B34" s="104"/>
      <c r="C34" s="105"/>
      <c r="D34" s="104"/>
      <c r="E34" s="24"/>
      <c r="F34" s="24"/>
      <c r="G34" s="24"/>
      <c r="H34" s="24" t="s">
        <v>65</v>
      </c>
      <c r="I34" s="24"/>
      <c r="J34" s="25"/>
      <c r="K34" s="24"/>
      <c r="L34" s="25"/>
      <c r="M34" s="24"/>
      <c r="N34" s="51"/>
      <c r="O34" s="24"/>
      <c r="P34" s="24"/>
      <c r="Q34" s="24"/>
    </row>
    <row r="35" spans="1:17" ht="15" x14ac:dyDescent="0.25">
      <c r="A35" s="106" t="s">
        <v>91</v>
      </c>
      <c r="B35" s="107"/>
      <c r="C35" s="106"/>
      <c r="D35" s="106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7" ht="15" x14ac:dyDescent="0.25">
      <c r="A36" s="108" t="s">
        <v>92</v>
      </c>
      <c r="B36" s="108"/>
      <c r="C36" s="109"/>
      <c r="D36" s="108"/>
      <c r="E36" s="24"/>
      <c r="F36" s="24"/>
      <c r="G36" s="24"/>
      <c r="H36" s="24" t="s">
        <v>65</v>
      </c>
      <c r="I36" s="24"/>
      <c r="J36" s="24"/>
      <c r="K36" s="24"/>
      <c r="L36" s="24"/>
      <c r="M36" s="24"/>
      <c r="N36" s="24"/>
      <c r="O36" s="24"/>
      <c r="P36" s="24"/>
    </row>
    <row r="37" spans="1:17" ht="15" x14ac:dyDescent="0.25">
      <c r="A37" s="110" t="s">
        <v>93</v>
      </c>
      <c r="B37" s="111"/>
      <c r="C37" s="111"/>
      <c r="D37" s="111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7" ht="15" x14ac:dyDescent="0.25">
      <c r="A38" s="112" t="s">
        <v>94</v>
      </c>
      <c r="B38" s="113"/>
      <c r="C38" s="113"/>
      <c r="D38" s="112"/>
      <c r="E38" s="24"/>
      <c r="F38" s="24"/>
      <c r="G38" s="24"/>
      <c r="H38" s="24"/>
      <c r="I38" s="24" t="s">
        <v>65</v>
      </c>
      <c r="J38" s="24"/>
      <c r="K38" s="24"/>
      <c r="L38" s="24"/>
      <c r="M38" s="24"/>
      <c r="N38" s="24"/>
      <c r="O38" s="24"/>
      <c r="P38" s="24"/>
    </row>
    <row r="39" spans="1:17" ht="15" x14ac:dyDescent="0.25">
      <c r="A39" s="114" t="s">
        <v>95</v>
      </c>
      <c r="B39" s="114"/>
      <c r="C39" s="115"/>
      <c r="D39" s="11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7" ht="15" x14ac:dyDescent="0.25">
      <c r="A40" s="116" t="s">
        <v>96</v>
      </c>
      <c r="B40" s="116"/>
      <c r="C40" s="116"/>
      <c r="D40" s="116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7" ht="15" x14ac:dyDescent="0.25">
      <c r="A41" s="117" t="s">
        <v>97</v>
      </c>
      <c r="B41" s="117"/>
      <c r="C41" s="117"/>
      <c r="D41" s="118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 ht="15" x14ac:dyDescent="0.25">
      <c r="A42" s="119" t="s">
        <v>98</v>
      </c>
      <c r="B42" s="119"/>
      <c r="C42" s="119"/>
      <c r="D42" s="119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7" ht="15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</sheetData>
  <phoneticPr fontId="18" type="noConversion"/>
  <pageMargins left="0.5" right="0.25" top="0.75" bottom="0.75" header="0.3" footer="0.3"/>
  <pageSetup scale="76" orientation="landscape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A048-AA6E-4898-BA4F-4B84CC649FA5}">
  <dimension ref="A1:R51"/>
  <sheetViews>
    <sheetView zoomScaleNormal="100" workbookViewId="0">
      <selection sqref="A1:K51"/>
    </sheetView>
  </sheetViews>
  <sheetFormatPr defaultRowHeight="12.75" x14ac:dyDescent="0.2"/>
  <cols>
    <col min="5" max="5" width="10.28515625" customWidth="1"/>
    <col min="11" max="11" width="10.28515625" customWidth="1"/>
  </cols>
  <sheetData>
    <row r="1" spans="1:15" ht="20.25" x14ac:dyDescent="0.3">
      <c r="A1" s="10" t="s">
        <v>8</v>
      </c>
      <c r="G1">
        <v>2024</v>
      </c>
    </row>
    <row r="2" spans="1:15" x14ac:dyDescent="0.2">
      <c r="A2" t="s">
        <v>9</v>
      </c>
    </row>
    <row r="4" spans="1:15" x14ac:dyDescent="0.2">
      <c r="A4" s="11" t="s">
        <v>10</v>
      </c>
      <c r="B4" s="11"/>
      <c r="C4" s="12" t="s">
        <v>11</v>
      </c>
      <c r="D4" s="13" t="s">
        <v>12</v>
      </c>
      <c r="E4" s="14" t="s">
        <v>0</v>
      </c>
      <c r="F4" s="11"/>
      <c r="G4" s="11" t="s">
        <v>10</v>
      </c>
      <c r="H4" s="11"/>
      <c r="I4" s="12" t="s">
        <v>11</v>
      </c>
      <c r="J4" s="13" t="s">
        <v>12</v>
      </c>
      <c r="K4" s="14" t="s">
        <v>0</v>
      </c>
    </row>
    <row r="5" spans="1:15" x14ac:dyDescent="0.2">
      <c r="A5" s="26" t="s">
        <v>13</v>
      </c>
      <c r="B5" t="s">
        <v>76</v>
      </c>
      <c r="C5">
        <v>57</v>
      </c>
      <c r="D5" s="15">
        <v>38.17</v>
      </c>
      <c r="E5" s="15">
        <f>D5*C5</f>
        <v>2175.69</v>
      </c>
      <c r="G5" s="26" t="s">
        <v>14</v>
      </c>
      <c r="H5" t="s">
        <v>4</v>
      </c>
      <c r="I5">
        <v>317</v>
      </c>
      <c r="J5" s="15">
        <v>55.17</v>
      </c>
      <c r="K5" s="15">
        <f t="shared" ref="K5:K10" si="0">J5*I5</f>
        <v>17488.89</v>
      </c>
    </row>
    <row r="6" spans="1:15" x14ac:dyDescent="0.2">
      <c r="B6" t="s">
        <v>4</v>
      </c>
      <c r="C6">
        <v>288</v>
      </c>
      <c r="D6" s="15">
        <v>49.27</v>
      </c>
      <c r="E6" s="15">
        <f t="shared" ref="E6:E8" si="1">D6*C6</f>
        <v>14189.76</v>
      </c>
      <c r="H6" t="s">
        <v>67</v>
      </c>
      <c r="I6">
        <v>309</v>
      </c>
      <c r="J6" s="15">
        <v>116.6</v>
      </c>
      <c r="K6" s="15">
        <f t="shared" si="0"/>
        <v>36029.4</v>
      </c>
    </row>
    <row r="7" spans="1:15" x14ac:dyDescent="0.2">
      <c r="B7" t="s">
        <v>100</v>
      </c>
      <c r="C7">
        <v>24.5</v>
      </c>
      <c r="D7" s="15">
        <v>38.17</v>
      </c>
      <c r="E7" s="15">
        <f t="shared" si="1"/>
        <v>935.16500000000008</v>
      </c>
      <c r="J7" s="15"/>
      <c r="K7" s="15">
        <f t="shared" si="0"/>
        <v>0</v>
      </c>
    </row>
    <row r="8" spans="1:15" x14ac:dyDescent="0.2">
      <c r="B8" t="s">
        <v>67</v>
      </c>
      <c r="C8">
        <v>279</v>
      </c>
      <c r="D8" s="15">
        <v>109.51</v>
      </c>
      <c r="E8" s="15">
        <f t="shared" si="1"/>
        <v>30553.29</v>
      </c>
      <c r="J8" s="15"/>
      <c r="K8" s="15">
        <f t="shared" si="0"/>
        <v>0</v>
      </c>
    </row>
    <row r="9" spans="1:15" x14ac:dyDescent="0.2">
      <c r="D9" s="15">
        <v>0</v>
      </c>
      <c r="E9" s="15">
        <v>0</v>
      </c>
      <c r="J9" s="15"/>
      <c r="K9" s="15">
        <f t="shared" si="0"/>
        <v>0</v>
      </c>
    </row>
    <row r="10" spans="1:15" ht="13.5" thickBot="1" x14ac:dyDescent="0.25">
      <c r="D10" s="15">
        <v>0</v>
      </c>
      <c r="E10" s="16">
        <v>0</v>
      </c>
      <c r="J10" s="15">
        <v>0</v>
      </c>
      <c r="K10" s="16">
        <f t="shared" si="0"/>
        <v>0</v>
      </c>
    </row>
    <row r="11" spans="1:15" x14ac:dyDescent="0.2">
      <c r="D11" s="15"/>
      <c r="E11" s="17">
        <f>SUM(E5:E10)</f>
        <v>47853.904999999999</v>
      </c>
      <c r="J11" s="15"/>
      <c r="K11" s="17">
        <f>SUM(K5:K10)</f>
        <v>53518.29</v>
      </c>
    </row>
    <row r="12" spans="1:15" x14ac:dyDescent="0.2">
      <c r="D12" s="15"/>
      <c r="J12" s="15"/>
    </row>
    <row r="13" spans="1:15" x14ac:dyDescent="0.2">
      <c r="A13" s="26" t="s">
        <v>15</v>
      </c>
      <c r="B13" t="s">
        <v>76</v>
      </c>
      <c r="C13">
        <v>25</v>
      </c>
      <c r="D13" s="15">
        <v>39.89</v>
      </c>
      <c r="E13" s="15">
        <f>D13*C13</f>
        <v>997.25</v>
      </c>
      <c r="G13" s="26" t="s">
        <v>16</v>
      </c>
      <c r="H13" t="s">
        <v>4</v>
      </c>
      <c r="I13">
        <v>352</v>
      </c>
      <c r="J13" s="15">
        <v>55.17</v>
      </c>
      <c r="K13" s="15">
        <f t="shared" ref="K13:K18" si="2">J13*I13</f>
        <v>19419.84</v>
      </c>
      <c r="O13" t="s">
        <v>65</v>
      </c>
    </row>
    <row r="14" spans="1:15" x14ac:dyDescent="0.2">
      <c r="B14" t="s">
        <v>4</v>
      </c>
      <c r="C14">
        <v>290.5</v>
      </c>
      <c r="D14" s="15">
        <v>55.17</v>
      </c>
      <c r="E14" s="15">
        <f t="shared" ref="E14:E15" si="3">D14*C14</f>
        <v>16026.885</v>
      </c>
      <c r="H14" t="s">
        <v>67</v>
      </c>
      <c r="I14">
        <v>329</v>
      </c>
      <c r="J14" s="15">
        <v>116.6</v>
      </c>
      <c r="K14" s="15">
        <f t="shared" si="2"/>
        <v>38361.4</v>
      </c>
    </row>
    <row r="15" spans="1:15" x14ac:dyDescent="0.2">
      <c r="B15" t="s">
        <v>100</v>
      </c>
      <c r="C15">
        <v>16.5</v>
      </c>
      <c r="D15" s="15">
        <v>40.75</v>
      </c>
      <c r="E15" s="15">
        <f t="shared" si="3"/>
        <v>672.375</v>
      </c>
      <c r="J15" s="15"/>
      <c r="K15" s="15">
        <f t="shared" si="2"/>
        <v>0</v>
      </c>
    </row>
    <row r="16" spans="1:15" x14ac:dyDescent="0.2">
      <c r="B16" t="s">
        <v>67</v>
      </c>
      <c r="C16">
        <v>276</v>
      </c>
      <c r="D16" s="15">
        <v>116.6</v>
      </c>
      <c r="E16" s="15">
        <f>D16*C16</f>
        <v>32181.599999999999</v>
      </c>
      <c r="J16" s="15"/>
      <c r="K16" s="15">
        <f t="shared" si="2"/>
        <v>0</v>
      </c>
      <c r="L16" t="s">
        <v>65</v>
      </c>
    </row>
    <row r="17" spans="1:16" x14ac:dyDescent="0.2">
      <c r="D17" s="15">
        <v>0</v>
      </c>
      <c r="E17" s="15">
        <v>0</v>
      </c>
      <c r="J17" s="15"/>
      <c r="K17" s="15">
        <f t="shared" si="2"/>
        <v>0</v>
      </c>
      <c r="M17" t="s">
        <v>65</v>
      </c>
    </row>
    <row r="18" spans="1:16" ht="13.5" thickBot="1" x14ac:dyDescent="0.25">
      <c r="D18" s="15">
        <v>0</v>
      </c>
      <c r="E18" s="16">
        <v>0</v>
      </c>
      <c r="J18" s="15">
        <v>0</v>
      </c>
      <c r="K18" s="16">
        <f t="shared" si="2"/>
        <v>0</v>
      </c>
    </row>
    <row r="19" spans="1:16" x14ac:dyDescent="0.2">
      <c r="B19" t="s">
        <v>65</v>
      </c>
      <c r="D19" s="15"/>
      <c r="E19" s="17">
        <f>SUM(E13:E18)</f>
        <v>49878.11</v>
      </c>
      <c r="J19" s="15"/>
      <c r="K19" s="17">
        <f>SUM(K13:K18)</f>
        <v>57781.240000000005</v>
      </c>
    </row>
    <row r="20" spans="1:16" x14ac:dyDescent="0.2">
      <c r="D20" s="15"/>
      <c r="J20" s="15"/>
      <c r="P20" t="s">
        <v>65</v>
      </c>
    </row>
    <row r="21" spans="1:16" x14ac:dyDescent="0.2">
      <c r="A21" s="26" t="s">
        <v>17</v>
      </c>
      <c r="B21" t="s">
        <v>4</v>
      </c>
      <c r="C21">
        <v>313</v>
      </c>
      <c r="D21" s="15">
        <v>55.17</v>
      </c>
      <c r="E21" s="15">
        <f>C21*D21</f>
        <v>17268.21</v>
      </c>
      <c r="G21" s="26" t="s">
        <v>18</v>
      </c>
      <c r="H21" t="s">
        <v>4</v>
      </c>
      <c r="I21">
        <v>407</v>
      </c>
      <c r="J21" s="15">
        <v>55.17</v>
      </c>
      <c r="K21" s="15">
        <f t="shared" ref="K21:K26" si="4">J21*I21</f>
        <v>22454.190000000002</v>
      </c>
    </row>
    <row r="22" spans="1:16" x14ac:dyDescent="0.2">
      <c r="B22" t="s">
        <v>67</v>
      </c>
      <c r="C22">
        <v>262</v>
      </c>
      <c r="D22" s="15">
        <v>116.6</v>
      </c>
      <c r="E22" s="15">
        <f t="shared" ref="E22:E24" si="5">C22*D22</f>
        <v>30549.199999999997</v>
      </c>
      <c r="H22" t="s">
        <v>67</v>
      </c>
      <c r="I22">
        <v>373</v>
      </c>
      <c r="J22" s="15">
        <v>116.6</v>
      </c>
      <c r="K22" s="15">
        <f t="shared" si="4"/>
        <v>43491.799999999996</v>
      </c>
    </row>
    <row r="23" spans="1:16" x14ac:dyDescent="0.2">
      <c r="D23" s="15"/>
      <c r="E23" s="15">
        <f t="shared" si="5"/>
        <v>0</v>
      </c>
      <c r="F23" t="s">
        <v>65</v>
      </c>
      <c r="J23" s="15"/>
      <c r="K23" s="15">
        <f t="shared" si="4"/>
        <v>0</v>
      </c>
    </row>
    <row r="24" spans="1:16" x14ac:dyDescent="0.2">
      <c r="D24" s="15"/>
      <c r="E24" s="15">
        <f t="shared" si="5"/>
        <v>0</v>
      </c>
      <c r="J24" s="15"/>
      <c r="K24" s="15">
        <f t="shared" si="4"/>
        <v>0</v>
      </c>
    </row>
    <row r="25" spans="1:16" x14ac:dyDescent="0.2">
      <c r="D25" s="15">
        <v>0</v>
      </c>
      <c r="E25" s="15">
        <v>0</v>
      </c>
      <c r="J25" s="15"/>
      <c r="K25" s="15">
        <f t="shared" si="4"/>
        <v>0</v>
      </c>
    </row>
    <row r="26" spans="1:16" ht="13.5" thickBot="1" x14ac:dyDescent="0.25">
      <c r="D26" s="15">
        <v>0</v>
      </c>
      <c r="E26" s="16">
        <v>0</v>
      </c>
      <c r="J26" s="15">
        <v>0</v>
      </c>
      <c r="K26" s="16">
        <f t="shared" si="4"/>
        <v>0</v>
      </c>
    </row>
    <row r="27" spans="1:16" x14ac:dyDescent="0.2">
      <c r="D27" s="15"/>
      <c r="E27" s="17">
        <f>SUM(E21:E26)</f>
        <v>47817.409999999996</v>
      </c>
      <c r="J27" s="15"/>
      <c r="K27" s="17">
        <f>SUM(K21:K26)</f>
        <v>65945.989999999991</v>
      </c>
    </row>
    <row r="28" spans="1:16" x14ac:dyDescent="0.2">
      <c r="D28" s="15"/>
      <c r="J28" s="15"/>
      <c r="P28" t="s">
        <v>65</v>
      </c>
    </row>
    <row r="29" spans="1:16" x14ac:dyDescent="0.2">
      <c r="A29" s="26" t="s">
        <v>19</v>
      </c>
      <c r="B29" t="s">
        <v>4</v>
      </c>
      <c r="C29">
        <v>328</v>
      </c>
      <c r="D29" s="15">
        <v>55.17</v>
      </c>
      <c r="E29" s="18">
        <f>C29*D29</f>
        <v>18095.760000000002</v>
      </c>
      <c r="G29" s="26" t="s">
        <v>20</v>
      </c>
      <c r="H29" t="s">
        <v>4</v>
      </c>
      <c r="J29" s="15">
        <v>55.17</v>
      </c>
      <c r="K29" s="15">
        <f>I29*J29</f>
        <v>0</v>
      </c>
    </row>
    <row r="30" spans="1:16" x14ac:dyDescent="0.2">
      <c r="B30" t="s">
        <v>67</v>
      </c>
      <c r="C30">
        <v>282</v>
      </c>
      <c r="D30" s="15">
        <v>116.6</v>
      </c>
      <c r="E30" s="18">
        <f t="shared" ref="E30:E32" si="6">C30*D30</f>
        <v>32881.199999999997</v>
      </c>
      <c r="H30" t="s">
        <v>67</v>
      </c>
      <c r="J30" s="15">
        <v>116.6</v>
      </c>
      <c r="K30" s="15">
        <f t="shared" ref="K30:K33" si="7">I30*J30</f>
        <v>0</v>
      </c>
      <c r="L30" t="s">
        <v>65</v>
      </c>
    </row>
    <row r="31" spans="1:16" x14ac:dyDescent="0.2">
      <c r="B31" t="s">
        <v>128</v>
      </c>
      <c r="C31">
        <v>16</v>
      </c>
      <c r="D31" s="15">
        <v>40.450000000000003</v>
      </c>
      <c r="E31" s="18">
        <f t="shared" si="6"/>
        <v>647.20000000000005</v>
      </c>
      <c r="J31" s="15"/>
      <c r="K31" s="15">
        <f t="shared" si="7"/>
        <v>0</v>
      </c>
      <c r="L31" t="s">
        <v>65</v>
      </c>
      <c r="M31" t="s">
        <v>65</v>
      </c>
    </row>
    <row r="32" spans="1:16" x14ac:dyDescent="0.2">
      <c r="D32" s="15"/>
      <c r="E32" s="18">
        <f t="shared" si="6"/>
        <v>0</v>
      </c>
      <c r="J32" s="15"/>
      <c r="K32" s="15">
        <f t="shared" si="7"/>
        <v>0</v>
      </c>
    </row>
    <row r="33" spans="1:18" x14ac:dyDescent="0.2">
      <c r="D33" s="15">
        <v>0</v>
      </c>
      <c r="E33" s="18">
        <v>0</v>
      </c>
      <c r="J33" s="15"/>
      <c r="K33" s="15">
        <f t="shared" si="7"/>
        <v>0</v>
      </c>
    </row>
    <row r="34" spans="1:18" ht="13.5" thickBot="1" x14ac:dyDescent="0.25">
      <c r="D34" s="15">
        <v>0</v>
      </c>
      <c r="E34" s="16">
        <v>0</v>
      </c>
      <c r="J34" s="15">
        <v>0</v>
      </c>
      <c r="K34" s="16">
        <f t="shared" ref="K34" si="8">J34*I34</f>
        <v>0</v>
      </c>
    </row>
    <row r="35" spans="1:18" x14ac:dyDescent="0.2">
      <c r="D35" s="15"/>
      <c r="E35" s="17">
        <f>SUM(E29:E34)</f>
        <v>51624.159999999996</v>
      </c>
      <c r="J35" s="15"/>
      <c r="K35" s="17">
        <f>SUM(K29:K34)</f>
        <v>0</v>
      </c>
      <c r="N35" t="s">
        <v>65</v>
      </c>
    </row>
    <row r="36" spans="1:18" x14ac:dyDescent="0.2">
      <c r="D36" s="15"/>
      <c r="G36" s="26" t="s">
        <v>21</v>
      </c>
      <c r="J36" s="15"/>
    </row>
    <row r="37" spans="1:18" x14ac:dyDescent="0.2">
      <c r="A37" s="26" t="s">
        <v>22</v>
      </c>
      <c r="B37" t="s">
        <v>4</v>
      </c>
      <c r="C37">
        <v>337</v>
      </c>
      <c r="D37" s="15">
        <v>55.17</v>
      </c>
      <c r="E37" s="18">
        <f>C37*D37</f>
        <v>18592.29</v>
      </c>
      <c r="H37" t="s">
        <v>4</v>
      </c>
      <c r="J37" s="15">
        <v>55.17</v>
      </c>
      <c r="K37" s="15">
        <f t="shared" ref="K37:K41" si="9">J37*I37</f>
        <v>0</v>
      </c>
    </row>
    <row r="38" spans="1:18" x14ac:dyDescent="0.2">
      <c r="B38" t="s">
        <v>67</v>
      </c>
      <c r="C38">
        <v>288</v>
      </c>
      <c r="D38" s="15">
        <v>116.6</v>
      </c>
      <c r="E38" s="18">
        <f t="shared" ref="E38:E41" si="10">C38*D38</f>
        <v>33580.799999999996</v>
      </c>
      <c r="H38" t="s">
        <v>67</v>
      </c>
      <c r="J38" s="15">
        <v>116.6</v>
      </c>
      <c r="K38" s="15">
        <f t="shared" si="9"/>
        <v>0</v>
      </c>
    </row>
    <row r="39" spans="1:18" x14ac:dyDescent="0.2">
      <c r="B39" t="s">
        <v>128</v>
      </c>
      <c r="C39">
        <v>21</v>
      </c>
      <c r="D39" s="15">
        <v>40.450000000000003</v>
      </c>
      <c r="E39" s="18">
        <f t="shared" si="10"/>
        <v>849.45</v>
      </c>
      <c r="J39" s="15"/>
      <c r="K39" s="15">
        <f t="shared" si="9"/>
        <v>0</v>
      </c>
    </row>
    <row r="40" spans="1:18" x14ac:dyDescent="0.2">
      <c r="D40" s="15"/>
      <c r="E40" s="18">
        <f t="shared" si="10"/>
        <v>0</v>
      </c>
      <c r="J40" s="15"/>
      <c r="K40" s="15">
        <f t="shared" si="9"/>
        <v>0</v>
      </c>
      <c r="L40" s="1"/>
    </row>
    <row r="41" spans="1:18" ht="13.5" thickBot="1" x14ac:dyDescent="0.25">
      <c r="D41" s="15">
        <v>0</v>
      </c>
      <c r="E41" s="18">
        <f t="shared" si="10"/>
        <v>0</v>
      </c>
      <c r="J41" s="15"/>
      <c r="K41" s="16">
        <f t="shared" si="9"/>
        <v>0</v>
      </c>
      <c r="R41" t="s">
        <v>65</v>
      </c>
    </row>
    <row r="42" spans="1:18" ht="13.5" thickBot="1" x14ac:dyDescent="0.25">
      <c r="D42" s="15">
        <v>0</v>
      </c>
      <c r="E42" s="16">
        <v>0</v>
      </c>
      <c r="J42" s="15"/>
      <c r="K42" s="17">
        <f>SUM(K37:K41)</f>
        <v>0</v>
      </c>
    </row>
    <row r="43" spans="1:18" x14ac:dyDescent="0.2">
      <c r="D43" s="15"/>
      <c r="E43" s="17">
        <f>SUM(E37:E42)</f>
        <v>53022.539999999994</v>
      </c>
      <c r="J43" s="15"/>
      <c r="K43" s="17"/>
    </row>
    <row r="44" spans="1:18" x14ac:dyDescent="0.2">
      <c r="D44" s="15"/>
      <c r="G44" s="26" t="s">
        <v>23</v>
      </c>
      <c r="H44" t="s">
        <v>4</v>
      </c>
      <c r="J44" s="15">
        <v>55.17</v>
      </c>
      <c r="K44" s="15">
        <f t="shared" ref="K44:K49" si="11">J44*I44</f>
        <v>0</v>
      </c>
    </row>
    <row r="45" spans="1:18" x14ac:dyDescent="0.2">
      <c r="A45" s="26" t="s">
        <v>24</v>
      </c>
      <c r="B45" t="s">
        <v>4</v>
      </c>
      <c r="C45">
        <v>378</v>
      </c>
      <c r="D45" s="15">
        <v>55.17</v>
      </c>
      <c r="E45" s="18">
        <f>C45*D45</f>
        <v>20854.260000000002</v>
      </c>
      <c r="H45" t="s">
        <v>67</v>
      </c>
      <c r="J45" s="15">
        <v>116.6</v>
      </c>
      <c r="K45" s="15">
        <f t="shared" si="11"/>
        <v>0</v>
      </c>
    </row>
    <row r="46" spans="1:18" x14ac:dyDescent="0.2">
      <c r="B46" t="s">
        <v>67</v>
      </c>
      <c r="C46">
        <v>289</v>
      </c>
      <c r="D46" s="15">
        <v>116.6</v>
      </c>
      <c r="E46" s="18">
        <f t="shared" ref="E46:E49" si="12">C46*D46</f>
        <v>33697.4</v>
      </c>
      <c r="J46" s="15"/>
      <c r="K46" s="15">
        <f t="shared" si="11"/>
        <v>0</v>
      </c>
    </row>
    <row r="47" spans="1:18" x14ac:dyDescent="0.2">
      <c r="B47" t="s">
        <v>128</v>
      </c>
      <c r="C47">
        <v>13</v>
      </c>
      <c r="D47" s="15">
        <v>40.450000000000003</v>
      </c>
      <c r="E47" s="18">
        <f t="shared" si="12"/>
        <v>525.85</v>
      </c>
      <c r="J47" s="15"/>
      <c r="K47" s="15">
        <f t="shared" si="11"/>
        <v>0</v>
      </c>
    </row>
    <row r="48" spans="1:18" x14ac:dyDescent="0.2">
      <c r="D48" s="15"/>
      <c r="E48" s="18">
        <f t="shared" si="12"/>
        <v>0</v>
      </c>
      <c r="J48" s="15"/>
      <c r="K48" s="18">
        <f t="shared" si="11"/>
        <v>0</v>
      </c>
    </row>
    <row r="49" spans="4:11" ht="13.5" thickBot="1" x14ac:dyDescent="0.25">
      <c r="D49" s="15"/>
      <c r="E49" s="18">
        <f t="shared" si="12"/>
        <v>0</v>
      </c>
      <c r="J49" s="15">
        <v>0</v>
      </c>
      <c r="K49" s="16">
        <f t="shared" si="11"/>
        <v>0</v>
      </c>
    </row>
    <row r="50" spans="4:11" ht="13.5" thickBot="1" x14ac:dyDescent="0.25">
      <c r="D50" s="15">
        <v>0</v>
      </c>
      <c r="E50" s="16">
        <v>0</v>
      </c>
      <c r="J50" s="15"/>
      <c r="K50" s="144">
        <f>SUM(K44:K49)</f>
        <v>0</v>
      </c>
    </row>
    <row r="51" spans="4:11" x14ac:dyDescent="0.2">
      <c r="E51" s="17">
        <f>SUM(E45:E50)</f>
        <v>55077.51</v>
      </c>
      <c r="J51" s="15"/>
      <c r="K51" s="17"/>
    </row>
  </sheetData>
  <pageMargins left="0.7" right="0.7" top="0.75" bottom="0.75" header="0.3" footer="0.3"/>
  <pageSetup scale="89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1346-22DE-4331-AA7C-56E0F4C74B12}">
  <sheetPr>
    <pageSetUpPr fitToPage="1"/>
  </sheetPr>
  <dimension ref="A1:N39"/>
  <sheetViews>
    <sheetView zoomScaleNormal="100" workbookViewId="0">
      <selection activeCell="P27" sqref="P27"/>
    </sheetView>
  </sheetViews>
  <sheetFormatPr defaultRowHeight="12.75" x14ac:dyDescent="0.2"/>
  <cols>
    <col min="1" max="4" width="9.140625" style="1"/>
    <col min="5" max="5" width="2.28515625" style="1" customWidth="1"/>
    <col min="6" max="9" width="9.140625" style="1"/>
    <col min="10" max="10" width="2.140625" style="1" customWidth="1"/>
    <col min="11" max="13" width="9.140625" style="1"/>
  </cols>
  <sheetData>
    <row r="1" spans="1:14" ht="15.75" x14ac:dyDescent="0.25">
      <c r="A1" s="2" t="s">
        <v>25</v>
      </c>
      <c r="B1"/>
      <c r="C1"/>
      <c r="D1"/>
      <c r="E1"/>
      <c r="F1"/>
      <c r="G1"/>
      <c r="H1" s="2" t="s">
        <v>106</v>
      </c>
      <c r="I1" s="19"/>
      <c r="J1"/>
      <c r="K1"/>
      <c r="L1"/>
      <c r="M1"/>
    </row>
    <row r="2" spans="1:14" x14ac:dyDescent="0.2">
      <c r="A2" s="7"/>
      <c r="B2"/>
      <c r="D2"/>
      <c r="E2"/>
      <c r="F2"/>
      <c r="G2"/>
      <c r="H2"/>
      <c r="I2"/>
      <c r="J2"/>
      <c r="K2"/>
      <c r="M2"/>
    </row>
    <row r="3" spans="1:14" ht="15.75" x14ac:dyDescent="0.25">
      <c r="A3" s="3" t="s">
        <v>4</v>
      </c>
      <c r="B3"/>
      <c r="C3"/>
      <c r="D3" s="1" t="s">
        <v>26</v>
      </c>
      <c r="E3"/>
      <c r="F3"/>
      <c r="G3"/>
      <c r="H3"/>
      <c r="I3"/>
      <c r="J3"/>
      <c r="K3"/>
      <c r="L3" s="1" t="s">
        <v>27</v>
      </c>
      <c r="M3"/>
    </row>
    <row r="4" spans="1:14" x14ac:dyDescent="0.2">
      <c r="A4" s="20"/>
      <c r="B4" s="21" t="s">
        <v>28</v>
      </c>
      <c r="C4" s="20"/>
      <c r="D4" s="20"/>
      <c r="E4" s="27"/>
      <c r="F4" s="21" t="s">
        <v>29</v>
      </c>
      <c r="G4" s="20"/>
      <c r="H4" s="20"/>
      <c r="I4" s="20"/>
      <c r="J4" s="27"/>
      <c r="K4" s="21" t="s">
        <v>30</v>
      </c>
      <c r="L4" s="20"/>
      <c r="M4" s="9"/>
      <c r="N4" s="4"/>
    </row>
    <row r="5" spans="1:14" x14ac:dyDescent="0.2">
      <c r="A5" s="5" t="s">
        <v>31</v>
      </c>
      <c r="B5" s="5" t="s">
        <v>32</v>
      </c>
      <c r="C5" s="5" t="s">
        <v>33</v>
      </c>
      <c r="D5" s="5" t="s">
        <v>66</v>
      </c>
      <c r="E5" s="28"/>
      <c r="F5" s="5" t="s">
        <v>32</v>
      </c>
      <c r="G5" s="5" t="s">
        <v>33</v>
      </c>
      <c r="H5" s="5" t="s">
        <v>66</v>
      </c>
      <c r="I5" s="4" t="s">
        <v>34</v>
      </c>
      <c r="J5" s="29"/>
      <c r="K5" s="5" t="s">
        <v>32</v>
      </c>
      <c r="L5" s="5" t="s">
        <v>33</v>
      </c>
      <c r="M5" s="5" t="s">
        <v>66</v>
      </c>
      <c r="N5" s="4" t="s">
        <v>34</v>
      </c>
    </row>
    <row r="6" spans="1:14" x14ac:dyDescent="0.2">
      <c r="A6" s="4"/>
      <c r="B6" s="5"/>
      <c r="C6" s="5"/>
      <c r="D6" s="32">
        <v>170</v>
      </c>
      <c r="E6" s="28"/>
      <c r="F6" s="5"/>
      <c r="G6" s="5"/>
      <c r="H6" s="22">
        <v>0</v>
      </c>
      <c r="I6" s="5"/>
      <c r="J6" s="28"/>
      <c r="K6" s="5"/>
      <c r="L6" s="5"/>
      <c r="M6" s="32">
        <v>107</v>
      </c>
      <c r="N6" s="5"/>
    </row>
    <row r="7" spans="1:14" x14ac:dyDescent="0.2">
      <c r="A7" s="5" t="s">
        <v>13</v>
      </c>
      <c r="B7" s="5">
        <v>8</v>
      </c>
      <c r="C7" s="5">
        <v>0</v>
      </c>
      <c r="D7" s="5">
        <f>D6+B7-C7</f>
        <v>178</v>
      </c>
      <c r="E7" s="28"/>
      <c r="F7" s="5">
        <v>10</v>
      </c>
      <c r="G7" s="5">
        <v>6</v>
      </c>
      <c r="H7" s="5">
        <f>H6+F7-G7</f>
        <v>4</v>
      </c>
      <c r="I7" s="23"/>
      <c r="J7" s="28"/>
      <c r="K7" s="5">
        <v>8</v>
      </c>
      <c r="L7" s="5">
        <v>9</v>
      </c>
      <c r="M7" s="5">
        <f>M6+K7-L7</f>
        <v>106</v>
      </c>
      <c r="N7" s="149"/>
    </row>
    <row r="8" spans="1:14" x14ac:dyDescent="0.2">
      <c r="A8" s="5" t="s">
        <v>15</v>
      </c>
      <c r="B8" s="5">
        <v>12</v>
      </c>
      <c r="C8" s="5">
        <v>14</v>
      </c>
      <c r="D8" s="5">
        <f t="shared" ref="D8:D18" si="0">D7+B8-C8</f>
        <v>176</v>
      </c>
      <c r="E8" s="28"/>
      <c r="F8" s="5">
        <v>19.5</v>
      </c>
      <c r="G8" s="5">
        <v>4</v>
      </c>
      <c r="H8" s="5">
        <f t="shared" ref="H8:H18" si="1">H7+F8-G8</f>
        <v>19.5</v>
      </c>
      <c r="I8" s="5"/>
      <c r="J8" s="28"/>
      <c r="K8" s="5">
        <v>8</v>
      </c>
      <c r="L8" s="5">
        <v>19</v>
      </c>
      <c r="M8" s="5">
        <f t="shared" ref="M8:M18" si="2">M7+K8-L8</f>
        <v>95</v>
      </c>
      <c r="N8" s="5"/>
    </row>
    <row r="9" spans="1:14" x14ac:dyDescent="0.2">
      <c r="A9" s="5" t="s">
        <v>17</v>
      </c>
      <c r="B9" s="5">
        <v>12</v>
      </c>
      <c r="C9" s="5">
        <v>24.5</v>
      </c>
      <c r="D9" s="5">
        <f t="shared" si="0"/>
        <v>163.5</v>
      </c>
      <c r="E9" s="28"/>
      <c r="F9" s="5">
        <v>32</v>
      </c>
      <c r="G9" s="5">
        <v>5</v>
      </c>
      <c r="H9" s="5">
        <f t="shared" si="1"/>
        <v>46.5</v>
      </c>
      <c r="I9" s="5"/>
      <c r="J9" s="28"/>
      <c r="K9" s="5">
        <v>8</v>
      </c>
      <c r="L9" s="5">
        <v>0</v>
      </c>
      <c r="M9" s="5">
        <f t="shared" si="2"/>
        <v>103</v>
      </c>
      <c r="N9" s="5"/>
    </row>
    <row r="10" spans="1:14" x14ac:dyDescent="0.2">
      <c r="A10" s="5" t="s">
        <v>19</v>
      </c>
      <c r="B10" s="5">
        <v>12</v>
      </c>
      <c r="C10" s="5">
        <v>0</v>
      </c>
      <c r="D10" s="5">
        <f t="shared" si="0"/>
        <v>175.5</v>
      </c>
      <c r="E10" s="28"/>
      <c r="F10" s="5">
        <v>48</v>
      </c>
      <c r="G10" s="5">
        <v>46.5</v>
      </c>
      <c r="H10" s="5">
        <f t="shared" si="1"/>
        <v>48</v>
      </c>
      <c r="I10" s="5" t="s">
        <v>127</v>
      </c>
      <c r="J10" s="28"/>
      <c r="K10" s="5">
        <v>8</v>
      </c>
      <c r="L10" s="5">
        <v>6.5</v>
      </c>
      <c r="M10" s="5">
        <f t="shared" si="2"/>
        <v>104.5</v>
      </c>
      <c r="N10" s="5"/>
    </row>
    <row r="11" spans="1:14" x14ac:dyDescent="0.2">
      <c r="A11" s="5" t="s">
        <v>22</v>
      </c>
      <c r="B11" s="5">
        <v>12</v>
      </c>
      <c r="C11" s="5">
        <v>17</v>
      </c>
      <c r="D11" s="5">
        <f t="shared" si="0"/>
        <v>170.5</v>
      </c>
      <c r="E11" s="28"/>
      <c r="F11" s="5">
        <v>20</v>
      </c>
      <c r="G11" s="5">
        <v>14</v>
      </c>
      <c r="H11" s="5">
        <f t="shared" si="1"/>
        <v>54</v>
      </c>
      <c r="I11" s="5" t="s">
        <v>65</v>
      </c>
      <c r="J11" s="28"/>
      <c r="K11" s="5">
        <v>8</v>
      </c>
      <c r="L11" s="5">
        <v>0</v>
      </c>
      <c r="M11" s="5">
        <f t="shared" si="2"/>
        <v>112.5</v>
      </c>
      <c r="N11" s="5"/>
    </row>
    <row r="12" spans="1:14" x14ac:dyDescent="0.2">
      <c r="A12" s="5" t="s">
        <v>24</v>
      </c>
      <c r="B12" s="5">
        <v>12</v>
      </c>
      <c r="C12" s="5">
        <v>0</v>
      </c>
      <c r="D12" s="5">
        <f t="shared" si="0"/>
        <v>182.5</v>
      </c>
      <c r="E12" s="28"/>
      <c r="F12" s="5">
        <v>26</v>
      </c>
      <c r="G12" s="5">
        <v>5</v>
      </c>
      <c r="H12" s="5">
        <f t="shared" si="1"/>
        <v>75</v>
      </c>
      <c r="I12" s="5"/>
      <c r="J12" s="28"/>
      <c r="K12" s="5">
        <v>8</v>
      </c>
      <c r="L12" s="5">
        <v>0</v>
      </c>
      <c r="M12" s="5">
        <f t="shared" si="2"/>
        <v>120.5</v>
      </c>
      <c r="N12" s="5"/>
    </row>
    <row r="13" spans="1:14" x14ac:dyDescent="0.2">
      <c r="A13" s="5" t="s">
        <v>35</v>
      </c>
      <c r="B13" s="5">
        <v>12</v>
      </c>
      <c r="C13" s="5">
        <v>24</v>
      </c>
      <c r="D13" s="5">
        <f t="shared" si="0"/>
        <v>170.5</v>
      </c>
      <c r="E13" s="28"/>
      <c r="F13" s="5">
        <v>19</v>
      </c>
      <c r="G13" s="5">
        <v>76</v>
      </c>
      <c r="H13" s="5">
        <f t="shared" si="1"/>
        <v>18</v>
      </c>
      <c r="I13" s="5"/>
      <c r="J13" s="28"/>
      <c r="K13" s="5">
        <v>8</v>
      </c>
      <c r="L13" s="5">
        <v>0</v>
      </c>
      <c r="M13" s="5">
        <f t="shared" si="2"/>
        <v>128.5</v>
      </c>
      <c r="N13" s="5"/>
    </row>
    <row r="14" spans="1:14" x14ac:dyDescent="0.2">
      <c r="A14" s="5" t="s">
        <v>16</v>
      </c>
      <c r="B14" s="5">
        <v>12</v>
      </c>
      <c r="C14" s="5">
        <v>13</v>
      </c>
      <c r="D14" s="5">
        <f t="shared" si="0"/>
        <v>169.5</v>
      </c>
      <c r="E14" s="28"/>
      <c r="F14" s="5">
        <v>28</v>
      </c>
      <c r="G14" s="5">
        <v>0</v>
      </c>
      <c r="H14" s="5">
        <f t="shared" si="1"/>
        <v>46</v>
      </c>
      <c r="I14" s="5"/>
      <c r="J14" s="28"/>
      <c r="K14" s="5">
        <v>8</v>
      </c>
      <c r="L14" s="5">
        <v>0</v>
      </c>
      <c r="M14" s="5">
        <f t="shared" si="2"/>
        <v>136.5</v>
      </c>
      <c r="N14" s="5"/>
    </row>
    <row r="15" spans="1:14" x14ac:dyDescent="0.2">
      <c r="A15" s="5" t="s">
        <v>36</v>
      </c>
      <c r="B15" s="5">
        <v>12</v>
      </c>
      <c r="C15" s="5">
        <v>0</v>
      </c>
      <c r="D15" s="5">
        <f t="shared" si="0"/>
        <v>181.5</v>
      </c>
      <c r="E15" s="28"/>
      <c r="F15" s="5">
        <v>39</v>
      </c>
      <c r="G15" s="5">
        <v>4</v>
      </c>
      <c r="H15" s="5">
        <f t="shared" si="1"/>
        <v>81</v>
      </c>
      <c r="I15" s="5"/>
      <c r="J15" s="28"/>
      <c r="K15" s="5">
        <v>8</v>
      </c>
      <c r="L15" s="5">
        <v>0</v>
      </c>
      <c r="M15" s="5">
        <f t="shared" si="2"/>
        <v>144.5</v>
      </c>
      <c r="N15" s="5"/>
    </row>
    <row r="16" spans="1:14" x14ac:dyDescent="0.2">
      <c r="A16" s="5" t="s">
        <v>20</v>
      </c>
      <c r="B16" s="5">
        <v>12</v>
      </c>
      <c r="C16" s="5">
        <v>0</v>
      </c>
      <c r="D16" s="5">
        <f t="shared" si="0"/>
        <v>193.5</v>
      </c>
      <c r="E16" s="28"/>
      <c r="F16" s="5">
        <v>0</v>
      </c>
      <c r="G16" s="5">
        <v>0</v>
      </c>
      <c r="H16" s="5">
        <f t="shared" si="1"/>
        <v>81</v>
      </c>
      <c r="I16" s="5"/>
      <c r="J16" s="28"/>
      <c r="K16" s="5">
        <v>8</v>
      </c>
      <c r="L16" s="5">
        <v>0</v>
      </c>
      <c r="M16" s="5">
        <f t="shared" si="2"/>
        <v>152.5</v>
      </c>
      <c r="N16" s="5"/>
    </row>
    <row r="17" spans="1:14" x14ac:dyDescent="0.2">
      <c r="A17" s="5" t="s">
        <v>21</v>
      </c>
      <c r="B17" s="5">
        <v>12</v>
      </c>
      <c r="C17" s="5">
        <v>0</v>
      </c>
      <c r="D17" s="5">
        <f t="shared" si="0"/>
        <v>205.5</v>
      </c>
      <c r="E17" s="28"/>
      <c r="F17" s="5">
        <v>0</v>
      </c>
      <c r="G17" s="5">
        <v>0</v>
      </c>
      <c r="H17" s="5">
        <f t="shared" si="1"/>
        <v>81</v>
      </c>
      <c r="I17" s="5"/>
      <c r="J17" s="28"/>
      <c r="K17" s="5">
        <v>8</v>
      </c>
      <c r="L17" s="5">
        <v>0</v>
      </c>
      <c r="M17" s="5">
        <f t="shared" si="2"/>
        <v>160.5</v>
      </c>
      <c r="N17" s="5"/>
    </row>
    <row r="18" spans="1:14" x14ac:dyDescent="0.2">
      <c r="A18" s="5" t="s">
        <v>23</v>
      </c>
      <c r="B18" s="5">
        <v>12</v>
      </c>
      <c r="C18" s="5">
        <v>0</v>
      </c>
      <c r="D18" s="5">
        <f t="shared" si="0"/>
        <v>217.5</v>
      </c>
      <c r="E18" s="28"/>
      <c r="F18" s="5">
        <v>0</v>
      </c>
      <c r="G18" s="5">
        <v>0</v>
      </c>
      <c r="H18" s="5">
        <f t="shared" si="1"/>
        <v>81</v>
      </c>
      <c r="I18" s="134"/>
      <c r="J18" s="28"/>
      <c r="K18" s="5">
        <v>8</v>
      </c>
      <c r="L18" s="5">
        <v>0</v>
      </c>
      <c r="M18" s="5">
        <f t="shared" si="2"/>
        <v>168.5</v>
      </c>
      <c r="N18" s="149"/>
    </row>
    <row r="19" spans="1:14" x14ac:dyDescent="0.2">
      <c r="A19" s="6" t="s">
        <v>37</v>
      </c>
      <c r="B19" s="5">
        <v>96</v>
      </c>
      <c r="C19" s="5">
        <v>12</v>
      </c>
      <c r="D19" s="5"/>
      <c r="E19" s="28"/>
      <c r="F19" s="5">
        <f>SUM(F7:F18)</f>
        <v>241.5</v>
      </c>
      <c r="G19" s="5">
        <f>SUM(G7:G18)</f>
        <v>160.5</v>
      </c>
      <c r="H19" s="5"/>
      <c r="I19" s="5"/>
      <c r="J19" s="28"/>
      <c r="K19" s="5">
        <v>96</v>
      </c>
      <c r="L19" s="5">
        <f>SUM(L7:L18)</f>
        <v>34.5</v>
      </c>
      <c r="M19" s="5"/>
      <c r="N19" s="5"/>
    </row>
    <row r="20" spans="1:14" x14ac:dyDescent="0.2">
      <c r="A20" s="6" t="s">
        <v>38</v>
      </c>
      <c r="B20" s="5" t="s">
        <v>39</v>
      </c>
      <c r="C20" s="5"/>
      <c r="D20" s="5">
        <v>259</v>
      </c>
      <c r="E20" s="28"/>
      <c r="F20" s="5"/>
      <c r="G20" s="5"/>
      <c r="H20" s="5">
        <v>13</v>
      </c>
      <c r="I20" s="5"/>
      <c r="J20" s="28"/>
      <c r="K20" s="5" t="s">
        <v>40</v>
      </c>
      <c r="L20" s="5"/>
      <c r="M20" s="5">
        <v>218</v>
      </c>
      <c r="N20" s="5"/>
    </row>
    <row r="21" spans="1:14" x14ac:dyDescent="0.2">
      <c r="A21" s="7"/>
      <c r="N21" s="1"/>
    </row>
    <row r="22" spans="1:14" ht="15.75" x14ac:dyDescent="0.25">
      <c r="A22" s="3" t="s">
        <v>67</v>
      </c>
      <c r="B22"/>
      <c r="C22"/>
      <c r="D22" s="1" t="s">
        <v>26</v>
      </c>
      <c r="E22"/>
      <c r="F22"/>
      <c r="G22"/>
      <c r="H22"/>
      <c r="I22"/>
      <c r="J22"/>
      <c r="K22"/>
      <c r="L22" s="1" t="s">
        <v>27</v>
      </c>
      <c r="M22"/>
    </row>
    <row r="23" spans="1:14" x14ac:dyDescent="0.2">
      <c r="A23" s="20"/>
      <c r="B23" s="21" t="s">
        <v>28</v>
      </c>
      <c r="C23" s="20"/>
      <c r="D23" s="20"/>
      <c r="E23" s="27"/>
      <c r="F23" s="21" t="s">
        <v>29</v>
      </c>
      <c r="G23" s="20"/>
      <c r="H23" s="20"/>
      <c r="I23" s="20"/>
      <c r="J23" s="27"/>
      <c r="K23" s="21" t="s">
        <v>30</v>
      </c>
      <c r="L23" s="20"/>
      <c r="M23" s="9"/>
      <c r="N23" s="4"/>
    </row>
    <row r="24" spans="1:14" x14ac:dyDescent="0.2">
      <c r="A24" s="5" t="s">
        <v>31</v>
      </c>
      <c r="B24" s="5" t="s">
        <v>32</v>
      </c>
      <c r="C24" s="5" t="s">
        <v>33</v>
      </c>
      <c r="D24" s="5" t="s">
        <v>66</v>
      </c>
      <c r="E24" s="28"/>
      <c r="F24" s="5" t="s">
        <v>32</v>
      </c>
      <c r="G24" s="5" t="s">
        <v>33</v>
      </c>
      <c r="H24" s="5" t="s">
        <v>66</v>
      </c>
      <c r="I24" s="4" t="s">
        <v>34</v>
      </c>
      <c r="J24" s="29"/>
      <c r="K24" s="5" t="s">
        <v>32</v>
      </c>
      <c r="L24" s="5" t="s">
        <v>33</v>
      </c>
      <c r="M24" s="5" t="s">
        <v>66</v>
      </c>
      <c r="N24" s="4" t="s">
        <v>34</v>
      </c>
    </row>
    <row r="25" spans="1:14" x14ac:dyDescent="0.2">
      <c r="A25" s="4"/>
      <c r="B25" s="5"/>
      <c r="C25" s="5"/>
      <c r="D25" s="22">
        <v>132</v>
      </c>
      <c r="E25" s="28"/>
      <c r="F25" s="5"/>
      <c r="G25" s="5"/>
      <c r="H25" s="22">
        <v>0</v>
      </c>
      <c r="I25" s="5"/>
      <c r="J25" s="28"/>
      <c r="K25" s="5"/>
      <c r="L25" s="5"/>
      <c r="M25" s="22">
        <v>121</v>
      </c>
      <c r="N25" s="5"/>
    </row>
    <row r="26" spans="1:14" x14ac:dyDescent="0.2">
      <c r="A26" s="5" t="s">
        <v>13</v>
      </c>
      <c r="B26" s="5">
        <v>6</v>
      </c>
      <c r="C26" s="5">
        <v>0</v>
      </c>
      <c r="D26" s="5">
        <f>D25+B26-C26</f>
        <v>138</v>
      </c>
      <c r="E26" s="28"/>
      <c r="F26" s="5">
        <v>26</v>
      </c>
      <c r="G26" s="5">
        <v>6</v>
      </c>
      <c r="H26" s="5">
        <f>H25+F26-G26</f>
        <v>20</v>
      </c>
      <c r="I26" s="23"/>
      <c r="J26" s="28"/>
      <c r="K26" s="5">
        <v>6</v>
      </c>
      <c r="L26" s="5">
        <v>6</v>
      </c>
      <c r="M26" s="5">
        <f>M25+K26-L26</f>
        <v>121</v>
      </c>
      <c r="N26" s="149"/>
    </row>
    <row r="27" spans="1:14" x14ac:dyDescent="0.2">
      <c r="A27" s="5" t="s">
        <v>15</v>
      </c>
      <c r="B27" s="5">
        <v>8</v>
      </c>
      <c r="C27" s="5">
        <v>0</v>
      </c>
      <c r="D27" s="5">
        <f t="shared" ref="D27:D37" si="3">D26+B27-C27</f>
        <v>146</v>
      </c>
      <c r="E27" s="28"/>
      <c r="F27" s="5">
        <v>0</v>
      </c>
      <c r="G27" s="5">
        <v>2</v>
      </c>
      <c r="H27" s="5">
        <f t="shared" ref="H27:H37" si="4">H26+F27-G27</f>
        <v>18</v>
      </c>
      <c r="I27" s="5"/>
      <c r="J27" s="28"/>
      <c r="K27" s="5">
        <v>8</v>
      </c>
      <c r="L27" s="5">
        <v>17</v>
      </c>
      <c r="M27" s="5">
        <f t="shared" ref="M27:M37" si="5">M26+K27-L27</f>
        <v>112</v>
      </c>
      <c r="N27" s="5"/>
    </row>
    <row r="28" spans="1:14" x14ac:dyDescent="0.2">
      <c r="A28" s="5" t="s">
        <v>17</v>
      </c>
      <c r="B28" s="5">
        <v>8</v>
      </c>
      <c r="C28" s="5">
        <v>0</v>
      </c>
      <c r="D28" s="5">
        <f t="shared" si="3"/>
        <v>154</v>
      </c>
      <c r="E28" s="28"/>
      <c r="F28" s="5">
        <v>0</v>
      </c>
      <c r="G28" s="5">
        <v>4</v>
      </c>
      <c r="H28" s="34">
        <f t="shared" si="4"/>
        <v>14</v>
      </c>
      <c r="I28" s="5"/>
      <c r="J28" s="28"/>
      <c r="K28" s="5">
        <v>8</v>
      </c>
      <c r="L28" s="5">
        <v>26</v>
      </c>
      <c r="M28" s="5">
        <f t="shared" si="5"/>
        <v>94</v>
      </c>
      <c r="N28" s="5"/>
    </row>
    <row r="29" spans="1:14" x14ac:dyDescent="0.2">
      <c r="A29" s="5" t="s">
        <v>19</v>
      </c>
      <c r="B29" s="5">
        <v>8</v>
      </c>
      <c r="C29" s="5">
        <v>0</v>
      </c>
      <c r="D29" s="5">
        <f t="shared" si="3"/>
        <v>162</v>
      </c>
      <c r="E29" s="30"/>
      <c r="F29" s="5">
        <v>0</v>
      </c>
      <c r="G29" s="5">
        <v>0</v>
      </c>
      <c r="H29" s="5">
        <f t="shared" si="4"/>
        <v>14</v>
      </c>
      <c r="I29" s="5"/>
      <c r="J29" s="28"/>
      <c r="K29" s="5">
        <v>8</v>
      </c>
      <c r="L29" s="5">
        <v>0</v>
      </c>
      <c r="M29" s="5">
        <f t="shared" si="5"/>
        <v>102</v>
      </c>
      <c r="N29" s="5"/>
    </row>
    <row r="30" spans="1:14" x14ac:dyDescent="0.2">
      <c r="A30" s="5" t="s">
        <v>22</v>
      </c>
      <c r="B30" s="5">
        <v>12</v>
      </c>
      <c r="C30" s="5">
        <v>0</v>
      </c>
      <c r="D30" s="5">
        <f t="shared" si="3"/>
        <v>174</v>
      </c>
      <c r="E30" s="28"/>
      <c r="F30" s="5">
        <v>0</v>
      </c>
      <c r="G30" s="5">
        <v>14</v>
      </c>
      <c r="H30" s="5">
        <f t="shared" si="4"/>
        <v>0</v>
      </c>
      <c r="I30" s="5"/>
      <c r="J30" s="28"/>
      <c r="K30" s="5">
        <v>8</v>
      </c>
      <c r="L30" s="5">
        <v>0</v>
      </c>
      <c r="M30" s="5">
        <f t="shared" si="5"/>
        <v>110</v>
      </c>
      <c r="N30" s="5"/>
    </row>
    <row r="31" spans="1:14" x14ac:dyDescent="0.2">
      <c r="A31" s="5" t="s">
        <v>24</v>
      </c>
      <c r="B31" s="5">
        <v>12</v>
      </c>
      <c r="C31" s="5">
        <v>13</v>
      </c>
      <c r="D31" s="5">
        <f t="shared" si="3"/>
        <v>173</v>
      </c>
      <c r="E31" s="30"/>
      <c r="F31" s="5">
        <v>0</v>
      </c>
      <c r="G31" s="5">
        <v>0</v>
      </c>
      <c r="H31" s="5">
        <f t="shared" si="4"/>
        <v>0</v>
      </c>
      <c r="I31" s="5"/>
      <c r="J31" s="28"/>
      <c r="K31" s="5">
        <v>8</v>
      </c>
      <c r="L31" s="5">
        <v>2</v>
      </c>
      <c r="M31" s="5">
        <f t="shared" si="5"/>
        <v>116</v>
      </c>
      <c r="N31" s="5"/>
    </row>
    <row r="32" spans="1:14" x14ac:dyDescent="0.2">
      <c r="A32" s="5" t="s">
        <v>35</v>
      </c>
      <c r="B32" s="5">
        <v>12</v>
      </c>
      <c r="C32" s="5">
        <v>0</v>
      </c>
      <c r="D32" s="5">
        <f t="shared" si="3"/>
        <v>185</v>
      </c>
      <c r="E32" s="30"/>
      <c r="F32" s="5">
        <v>53</v>
      </c>
      <c r="G32" s="5">
        <v>0</v>
      </c>
      <c r="H32" s="5">
        <f t="shared" si="4"/>
        <v>53</v>
      </c>
      <c r="I32" s="33"/>
      <c r="J32" s="28"/>
      <c r="K32" s="5">
        <v>8</v>
      </c>
      <c r="L32" s="5">
        <v>0</v>
      </c>
      <c r="M32" s="5">
        <f t="shared" si="5"/>
        <v>124</v>
      </c>
      <c r="N32" s="5"/>
    </row>
    <row r="33" spans="1:14" x14ac:dyDescent="0.2">
      <c r="A33" s="5" t="s">
        <v>16</v>
      </c>
      <c r="B33" s="5">
        <v>12</v>
      </c>
      <c r="C33" s="5">
        <v>0</v>
      </c>
      <c r="D33" s="5">
        <f t="shared" si="3"/>
        <v>197</v>
      </c>
      <c r="E33" s="28"/>
      <c r="F33" s="5">
        <v>0</v>
      </c>
      <c r="G33" s="5">
        <v>0</v>
      </c>
      <c r="H33" s="5">
        <f t="shared" si="4"/>
        <v>53</v>
      </c>
      <c r="I33" s="5"/>
      <c r="J33" s="28"/>
      <c r="K33" s="5">
        <v>8</v>
      </c>
      <c r="L33" s="5">
        <v>0</v>
      </c>
      <c r="M33" s="5">
        <f t="shared" si="5"/>
        <v>132</v>
      </c>
      <c r="N33" s="5"/>
    </row>
    <row r="34" spans="1:14" x14ac:dyDescent="0.2">
      <c r="A34" s="5" t="s">
        <v>36</v>
      </c>
      <c r="B34" s="5">
        <v>12</v>
      </c>
      <c r="C34" s="5">
        <v>0</v>
      </c>
      <c r="D34" s="5">
        <f t="shared" si="3"/>
        <v>209</v>
      </c>
      <c r="E34" s="30"/>
      <c r="F34" s="5">
        <v>0</v>
      </c>
      <c r="G34" s="5">
        <v>7</v>
      </c>
      <c r="H34" s="5">
        <f t="shared" si="4"/>
        <v>46</v>
      </c>
      <c r="I34" s="5"/>
      <c r="J34" s="28"/>
      <c r="K34" s="5">
        <v>8</v>
      </c>
      <c r="L34" s="5">
        <v>22</v>
      </c>
      <c r="M34" s="5">
        <f t="shared" si="5"/>
        <v>118</v>
      </c>
      <c r="N34" s="5"/>
    </row>
    <row r="35" spans="1:14" x14ac:dyDescent="0.2">
      <c r="A35" s="5" t="s">
        <v>20</v>
      </c>
      <c r="B35" s="5">
        <v>12</v>
      </c>
      <c r="C35" s="5">
        <v>0</v>
      </c>
      <c r="D35" s="5">
        <f t="shared" si="3"/>
        <v>221</v>
      </c>
      <c r="E35" s="31"/>
      <c r="F35" s="5">
        <v>0</v>
      </c>
      <c r="G35" s="5">
        <v>0</v>
      </c>
      <c r="H35" s="5">
        <f t="shared" si="4"/>
        <v>46</v>
      </c>
      <c r="I35" s="5"/>
      <c r="J35" s="31"/>
      <c r="K35" s="5">
        <v>8</v>
      </c>
      <c r="L35" s="5">
        <v>0</v>
      </c>
      <c r="M35" s="5">
        <f t="shared" si="5"/>
        <v>126</v>
      </c>
      <c r="N35" s="5"/>
    </row>
    <row r="36" spans="1:14" x14ac:dyDescent="0.2">
      <c r="A36" s="5" t="s">
        <v>21</v>
      </c>
      <c r="B36" s="5">
        <v>12</v>
      </c>
      <c r="C36" s="5">
        <v>0</v>
      </c>
      <c r="D36" s="5">
        <f t="shared" si="3"/>
        <v>233</v>
      </c>
      <c r="E36" s="28"/>
      <c r="F36" s="5">
        <v>0</v>
      </c>
      <c r="G36" s="5">
        <v>0</v>
      </c>
      <c r="H36" s="5">
        <f t="shared" si="4"/>
        <v>46</v>
      </c>
      <c r="I36" s="5"/>
      <c r="J36" s="28"/>
      <c r="K36" s="5">
        <v>8</v>
      </c>
      <c r="L36" s="5">
        <v>0</v>
      </c>
      <c r="M36" s="5">
        <f t="shared" si="5"/>
        <v>134</v>
      </c>
      <c r="N36" s="5"/>
    </row>
    <row r="37" spans="1:14" x14ac:dyDescent="0.2">
      <c r="A37" s="5" t="s">
        <v>23</v>
      </c>
      <c r="B37" s="5">
        <v>12</v>
      </c>
      <c r="C37" s="5">
        <v>0</v>
      </c>
      <c r="D37" s="5">
        <f t="shared" si="3"/>
        <v>245</v>
      </c>
      <c r="E37" s="28"/>
      <c r="F37" s="5">
        <v>0</v>
      </c>
      <c r="G37" s="5">
        <v>0</v>
      </c>
      <c r="H37" s="5">
        <f t="shared" si="4"/>
        <v>46</v>
      </c>
      <c r="I37" s="5"/>
      <c r="J37" s="28"/>
      <c r="K37" s="5">
        <v>8</v>
      </c>
      <c r="L37" s="5">
        <v>0</v>
      </c>
      <c r="M37" s="5">
        <f t="shared" si="5"/>
        <v>142</v>
      </c>
      <c r="N37" s="5"/>
    </row>
    <row r="38" spans="1:14" x14ac:dyDescent="0.2">
      <c r="A38" s="6" t="s">
        <v>37</v>
      </c>
      <c r="B38" s="5">
        <f>SUM(B26:B37)</f>
        <v>126</v>
      </c>
      <c r="C38" s="5">
        <f>SUM(C26:C37)</f>
        <v>13</v>
      </c>
      <c r="D38" s="5"/>
      <c r="E38" s="28"/>
      <c r="F38" s="5">
        <f>SUM(F26:F37)</f>
        <v>79</v>
      </c>
      <c r="G38" s="5">
        <f>SUM(G26:G37)</f>
        <v>33</v>
      </c>
      <c r="H38" s="5"/>
      <c r="I38" s="5"/>
      <c r="J38" s="28"/>
      <c r="K38" s="5">
        <f>SUM(K26:K37)</f>
        <v>94</v>
      </c>
      <c r="L38" s="5">
        <f>SUM(L26:L37)</f>
        <v>73</v>
      </c>
      <c r="M38" s="5"/>
      <c r="N38" s="5"/>
    </row>
    <row r="39" spans="1:14" x14ac:dyDescent="0.2">
      <c r="A39" s="6" t="s">
        <v>38</v>
      </c>
      <c r="B39" s="5" t="s">
        <v>74</v>
      </c>
      <c r="C39" s="5"/>
      <c r="D39" s="5"/>
      <c r="E39" s="28"/>
      <c r="F39" s="5"/>
      <c r="G39" s="5"/>
      <c r="H39" s="5">
        <v>0</v>
      </c>
      <c r="I39" s="5"/>
      <c r="J39" s="28"/>
      <c r="K39" s="5" t="s">
        <v>75</v>
      </c>
      <c r="L39" s="5"/>
      <c r="M39" s="5"/>
      <c r="N39" s="5"/>
    </row>
  </sheetData>
  <pageMargins left="1" right="0" top="0.25" bottom="0.25" header="0" footer="0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AF35-0402-4946-8812-0A3F86895E4A}">
  <dimension ref="A1:I44"/>
  <sheetViews>
    <sheetView topLeftCell="A19" workbookViewId="0">
      <selection activeCell="G43" sqref="G43"/>
    </sheetView>
  </sheetViews>
  <sheetFormatPr defaultRowHeight="12.75" x14ac:dyDescent="0.2"/>
  <cols>
    <col min="3" max="3" width="10.140625" bestFit="1" customWidth="1"/>
    <col min="8" max="8" width="10.28515625" bestFit="1" customWidth="1"/>
  </cols>
  <sheetData>
    <row r="1" spans="1:9" x14ac:dyDescent="0.2">
      <c r="A1" s="135"/>
      <c r="B1" s="135" t="s">
        <v>107</v>
      </c>
      <c r="C1" s="135"/>
      <c r="D1" s="135"/>
      <c r="E1" s="135"/>
      <c r="F1" s="135"/>
      <c r="G1" s="135"/>
      <c r="H1" s="135"/>
      <c r="I1" s="135"/>
    </row>
    <row r="2" spans="1:9" x14ac:dyDescent="0.2">
      <c r="A2" s="135"/>
      <c r="B2" s="135"/>
      <c r="C2" s="135"/>
      <c r="D2" s="135"/>
      <c r="E2" s="135"/>
      <c r="F2" s="135"/>
      <c r="G2" s="135"/>
      <c r="H2" s="135"/>
      <c r="I2" s="135"/>
    </row>
    <row r="3" spans="1:9" ht="38.25" x14ac:dyDescent="0.2">
      <c r="A3" s="136" t="s">
        <v>108</v>
      </c>
      <c r="B3" s="137" t="s">
        <v>109</v>
      </c>
      <c r="C3" s="137" t="s">
        <v>110</v>
      </c>
      <c r="D3" s="137" t="s">
        <v>45</v>
      </c>
      <c r="E3" s="137" t="s">
        <v>111</v>
      </c>
      <c r="F3" s="137" t="s">
        <v>112</v>
      </c>
      <c r="G3" s="137" t="s">
        <v>113</v>
      </c>
      <c r="H3" s="137" t="s">
        <v>114</v>
      </c>
      <c r="I3" s="137"/>
    </row>
    <row r="4" spans="1:9" x14ac:dyDescent="0.2">
      <c r="A4" s="138">
        <v>2013</v>
      </c>
      <c r="B4" s="139" t="s">
        <v>115</v>
      </c>
      <c r="C4" s="140">
        <v>41639</v>
      </c>
      <c r="D4" s="140" t="s">
        <v>116</v>
      </c>
      <c r="E4" s="141">
        <v>65</v>
      </c>
      <c r="F4" s="142">
        <v>28</v>
      </c>
      <c r="G4" s="142">
        <f>E4*F4</f>
        <v>1820</v>
      </c>
      <c r="H4" s="139"/>
      <c r="I4" s="139"/>
    </row>
    <row r="5" spans="1:9" x14ac:dyDescent="0.2">
      <c r="A5" s="138">
        <v>2013</v>
      </c>
      <c r="B5" s="139" t="s">
        <v>117</v>
      </c>
      <c r="C5" s="140">
        <v>41639</v>
      </c>
      <c r="D5" s="140"/>
      <c r="E5" s="141" t="s">
        <v>118</v>
      </c>
      <c r="F5" s="142">
        <v>25</v>
      </c>
      <c r="G5" s="142">
        <f t="shared" ref="G5:G6" si="0">E5*F5</f>
        <v>0</v>
      </c>
      <c r="H5" s="139"/>
      <c r="I5" s="139"/>
    </row>
    <row r="6" spans="1:9" x14ac:dyDescent="0.2">
      <c r="A6" s="138">
        <v>2013</v>
      </c>
      <c r="B6" s="139" t="s">
        <v>41</v>
      </c>
      <c r="C6" s="140">
        <v>41639</v>
      </c>
      <c r="D6" s="140"/>
      <c r="E6" s="141" t="s">
        <v>118</v>
      </c>
      <c r="F6" s="142">
        <v>17.5</v>
      </c>
      <c r="G6" s="142">
        <f t="shared" si="0"/>
        <v>0</v>
      </c>
      <c r="H6" s="139"/>
      <c r="I6" s="139"/>
    </row>
    <row r="7" spans="1:9" x14ac:dyDescent="0.2">
      <c r="A7" s="139"/>
      <c r="B7" s="139"/>
      <c r="C7" s="139"/>
      <c r="D7" s="139"/>
      <c r="E7" s="139"/>
      <c r="F7" s="139"/>
      <c r="G7" s="142">
        <f>SUM(G4:G6)</f>
        <v>1820</v>
      </c>
      <c r="H7" s="142">
        <f>G7</f>
        <v>1820</v>
      </c>
      <c r="I7" s="139"/>
    </row>
    <row r="8" spans="1:9" x14ac:dyDescent="0.2">
      <c r="A8" s="139"/>
      <c r="B8" s="139"/>
      <c r="C8" s="139"/>
      <c r="D8" s="139"/>
      <c r="E8" s="139"/>
      <c r="F8" s="139"/>
      <c r="G8" s="139"/>
      <c r="H8" s="139"/>
      <c r="I8" s="139"/>
    </row>
    <row r="9" spans="1:9" x14ac:dyDescent="0.2">
      <c r="A9" s="138">
        <v>2014</v>
      </c>
      <c r="B9" s="139" t="s">
        <v>115</v>
      </c>
      <c r="C9" s="140">
        <v>42004</v>
      </c>
      <c r="D9" s="139" t="s">
        <v>119</v>
      </c>
      <c r="E9" s="139">
        <v>5</v>
      </c>
      <c r="F9" s="142">
        <v>29.4</v>
      </c>
      <c r="G9" s="142">
        <f t="shared" ref="G9:G13" si="1">E9*F9</f>
        <v>147</v>
      </c>
      <c r="H9" s="139"/>
      <c r="I9" s="139"/>
    </row>
    <row r="10" spans="1:9" x14ac:dyDescent="0.2">
      <c r="A10" s="138">
        <v>2014</v>
      </c>
      <c r="B10" s="139" t="s">
        <v>115</v>
      </c>
      <c r="C10" s="140">
        <v>42004</v>
      </c>
      <c r="D10" s="139" t="s">
        <v>120</v>
      </c>
      <c r="E10" s="139">
        <v>57</v>
      </c>
      <c r="F10" s="142">
        <v>29.4</v>
      </c>
      <c r="G10" s="142">
        <f t="shared" si="1"/>
        <v>1675.8</v>
      </c>
      <c r="H10" s="139"/>
      <c r="I10" s="139"/>
    </row>
    <row r="11" spans="1:9" x14ac:dyDescent="0.2">
      <c r="A11" s="138">
        <v>2014</v>
      </c>
      <c r="B11" s="139" t="s">
        <v>115</v>
      </c>
      <c r="C11" s="140">
        <v>42004</v>
      </c>
      <c r="D11" s="139" t="s">
        <v>116</v>
      </c>
      <c r="E11" s="139">
        <v>88</v>
      </c>
      <c r="F11" s="142">
        <v>29.4</v>
      </c>
      <c r="G11" s="142">
        <f t="shared" si="1"/>
        <v>2587.1999999999998</v>
      </c>
      <c r="H11" s="139"/>
      <c r="I11" s="139"/>
    </row>
    <row r="12" spans="1:9" x14ac:dyDescent="0.2">
      <c r="A12" s="138">
        <v>2014</v>
      </c>
      <c r="B12" s="139" t="s">
        <v>117</v>
      </c>
      <c r="C12" s="140">
        <v>42004</v>
      </c>
      <c r="D12" s="139" t="s">
        <v>116</v>
      </c>
      <c r="E12" s="139">
        <v>36</v>
      </c>
      <c r="F12" s="142">
        <v>26.25</v>
      </c>
      <c r="G12" s="142">
        <f t="shared" si="1"/>
        <v>945</v>
      </c>
      <c r="H12" s="139"/>
      <c r="I12" s="139"/>
    </row>
    <row r="13" spans="1:9" x14ac:dyDescent="0.2">
      <c r="A13" s="138">
        <v>2014</v>
      </c>
      <c r="B13" s="139" t="s">
        <v>41</v>
      </c>
      <c r="C13" s="140">
        <v>42004</v>
      </c>
      <c r="D13" s="139" t="s">
        <v>116</v>
      </c>
      <c r="E13" s="139">
        <v>30</v>
      </c>
      <c r="F13" s="142">
        <v>18.38</v>
      </c>
      <c r="G13" s="142">
        <f t="shared" si="1"/>
        <v>551.4</v>
      </c>
      <c r="H13" s="139"/>
      <c r="I13" s="139"/>
    </row>
    <row r="14" spans="1:9" x14ac:dyDescent="0.2">
      <c r="A14" s="139"/>
      <c r="B14" s="139"/>
      <c r="C14" s="139"/>
      <c r="D14" s="139"/>
      <c r="E14" s="139"/>
      <c r="F14" s="139"/>
      <c r="G14" s="142">
        <f>SUM(G9:G13)</f>
        <v>5906.4</v>
      </c>
      <c r="H14" s="142">
        <f>H7+G14</f>
        <v>7726.4</v>
      </c>
      <c r="I14" s="139"/>
    </row>
    <row r="15" spans="1:9" x14ac:dyDescent="0.2">
      <c r="A15" s="139"/>
      <c r="B15" s="139"/>
      <c r="C15" s="139"/>
      <c r="D15" s="139"/>
      <c r="E15" s="139"/>
      <c r="F15" s="139"/>
      <c r="G15" s="139"/>
      <c r="H15" s="139"/>
      <c r="I15" s="139"/>
    </row>
    <row r="16" spans="1:9" x14ac:dyDescent="0.2">
      <c r="A16" s="138">
        <v>2015</v>
      </c>
      <c r="B16" s="139" t="s">
        <v>115</v>
      </c>
      <c r="C16" s="139"/>
      <c r="D16" s="139" t="s">
        <v>119</v>
      </c>
      <c r="E16" s="139">
        <v>16</v>
      </c>
      <c r="F16" s="143">
        <v>30</v>
      </c>
      <c r="G16" s="143">
        <f>E16*F16</f>
        <v>480</v>
      </c>
      <c r="H16" s="143"/>
      <c r="I16" s="139"/>
    </row>
    <row r="17" spans="1:9" x14ac:dyDescent="0.2">
      <c r="A17" s="138">
        <v>2015</v>
      </c>
      <c r="B17" s="139" t="s">
        <v>115</v>
      </c>
      <c r="C17" s="140">
        <v>42369</v>
      </c>
      <c r="D17" s="139" t="s">
        <v>116</v>
      </c>
      <c r="E17" s="139">
        <v>93</v>
      </c>
      <c r="F17" s="143">
        <v>30</v>
      </c>
      <c r="G17" s="143">
        <f t="shared" ref="G17:G19" si="2">E17*F17</f>
        <v>2790</v>
      </c>
      <c r="H17" s="143"/>
      <c r="I17" s="139"/>
    </row>
    <row r="18" spans="1:9" x14ac:dyDescent="0.2">
      <c r="A18" s="138">
        <v>2015</v>
      </c>
      <c r="B18" s="139" t="s">
        <v>117</v>
      </c>
      <c r="C18" s="140">
        <v>42369</v>
      </c>
      <c r="D18" s="139" t="s">
        <v>116</v>
      </c>
      <c r="E18" s="139">
        <v>55</v>
      </c>
      <c r="F18" s="143">
        <v>27.56</v>
      </c>
      <c r="G18" s="143">
        <f t="shared" si="2"/>
        <v>1515.8</v>
      </c>
      <c r="H18" s="143"/>
      <c r="I18" s="139"/>
    </row>
    <row r="19" spans="1:9" x14ac:dyDescent="0.2">
      <c r="A19" s="138">
        <v>2015</v>
      </c>
      <c r="B19" s="139" t="s">
        <v>3</v>
      </c>
      <c r="C19" s="140">
        <v>42369</v>
      </c>
      <c r="D19" s="139" t="s">
        <v>116</v>
      </c>
      <c r="E19" s="139">
        <v>20</v>
      </c>
      <c r="F19" s="143">
        <v>18.75</v>
      </c>
      <c r="G19" s="143">
        <f t="shared" si="2"/>
        <v>375</v>
      </c>
      <c r="H19" s="143"/>
      <c r="I19" s="139"/>
    </row>
    <row r="20" spans="1:9" x14ac:dyDescent="0.2">
      <c r="A20" s="139"/>
      <c r="B20" s="139"/>
      <c r="C20" s="139"/>
      <c r="D20" s="139"/>
      <c r="E20" s="139"/>
      <c r="F20" s="143"/>
      <c r="G20" s="143">
        <f>SUM(G16:G19)</f>
        <v>5160.8</v>
      </c>
      <c r="H20" s="143">
        <f>H14+G20</f>
        <v>12887.2</v>
      </c>
      <c r="I20" s="139"/>
    </row>
    <row r="21" spans="1:9" x14ac:dyDescent="0.2">
      <c r="A21" s="139"/>
      <c r="B21" s="139"/>
      <c r="C21" s="140"/>
      <c r="D21" s="139"/>
      <c r="E21" s="139"/>
      <c r="F21" s="143"/>
      <c r="G21" s="143"/>
      <c r="H21" s="143"/>
      <c r="I21" s="139"/>
    </row>
    <row r="22" spans="1:9" x14ac:dyDescent="0.2">
      <c r="A22" s="138">
        <v>2016</v>
      </c>
      <c r="B22" s="138" t="s">
        <v>115</v>
      </c>
      <c r="C22" s="140">
        <v>42735</v>
      </c>
      <c r="D22" s="139" t="s">
        <v>116</v>
      </c>
      <c r="E22" s="139">
        <v>56</v>
      </c>
      <c r="F22" s="143">
        <v>30.6</v>
      </c>
      <c r="G22" s="143">
        <f t="shared" ref="G22:G23" si="3">E22*F22</f>
        <v>1713.6000000000001</v>
      </c>
      <c r="H22" s="143"/>
      <c r="I22" s="139"/>
    </row>
    <row r="23" spans="1:9" x14ac:dyDescent="0.2">
      <c r="A23" s="138">
        <v>2016</v>
      </c>
      <c r="B23" s="138" t="s">
        <v>117</v>
      </c>
      <c r="C23" s="140">
        <v>42735</v>
      </c>
      <c r="D23" s="139" t="s">
        <v>116</v>
      </c>
      <c r="E23" s="139">
        <v>18</v>
      </c>
      <c r="F23" s="143">
        <v>27.56</v>
      </c>
      <c r="G23" s="143">
        <f t="shared" si="3"/>
        <v>496.08</v>
      </c>
      <c r="H23" s="143"/>
      <c r="I23" s="139"/>
    </row>
    <row r="24" spans="1:9" x14ac:dyDescent="0.2">
      <c r="A24" s="138"/>
      <c r="B24" s="138"/>
      <c r="C24" s="139"/>
      <c r="D24" s="139"/>
      <c r="E24" s="139"/>
      <c r="F24" s="143"/>
      <c r="G24" s="143">
        <f>SUM(G22:G23)</f>
        <v>2209.6800000000003</v>
      </c>
      <c r="H24" s="143">
        <f>H20+G24</f>
        <v>15096.880000000001</v>
      </c>
      <c r="I24" s="139"/>
    </row>
    <row r="25" spans="1:9" x14ac:dyDescent="0.2">
      <c r="A25" s="138"/>
      <c r="B25" s="138"/>
      <c r="C25" s="139"/>
      <c r="D25" s="139"/>
      <c r="E25" s="139"/>
      <c r="F25" s="143"/>
      <c r="G25" s="143"/>
      <c r="H25" s="143"/>
      <c r="I25" s="139"/>
    </row>
    <row r="26" spans="1:9" x14ac:dyDescent="0.2">
      <c r="A26" s="138">
        <v>2017</v>
      </c>
      <c r="B26" s="138" t="s">
        <v>115</v>
      </c>
      <c r="C26" s="140">
        <v>43100</v>
      </c>
      <c r="D26" s="139" t="s">
        <v>116</v>
      </c>
      <c r="E26" s="139">
        <v>50</v>
      </c>
      <c r="F26" s="143">
        <v>31.21</v>
      </c>
      <c r="G26" s="143">
        <f>E26*F26</f>
        <v>1560.5</v>
      </c>
      <c r="H26" s="143"/>
      <c r="I26" s="139"/>
    </row>
    <row r="27" spans="1:9" x14ac:dyDescent="0.2">
      <c r="A27" s="138">
        <v>2017</v>
      </c>
      <c r="B27" s="138" t="s">
        <v>117</v>
      </c>
      <c r="C27" s="140">
        <v>43100</v>
      </c>
      <c r="D27" s="139" t="s">
        <v>116</v>
      </c>
      <c r="E27" s="139">
        <v>13</v>
      </c>
      <c r="F27" s="143">
        <v>28.39</v>
      </c>
      <c r="G27" s="143">
        <f t="shared" ref="G27:G28" si="4">E27*F27</f>
        <v>369.07</v>
      </c>
      <c r="H27" s="143"/>
      <c r="I27" s="139"/>
    </row>
    <row r="28" spans="1:9" x14ac:dyDescent="0.2">
      <c r="A28" s="138">
        <v>2017</v>
      </c>
      <c r="B28" s="138" t="s">
        <v>3</v>
      </c>
      <c r="C28" s="140">
        <v>43100</v>
      </c>
      <c r="D28" s="139" t="s">
        <v>116</v>
      </c>
      <c r="E28" s="139">
        <v>30</v>
      </c>
      <c r="F28" s="143">
        <v>19.3</v>
      </c>
      <c r="G28" s="143">
        <f t="shared" si="4"/>
        <v>579</v>
      </c>
      <c r="H28" s="143"/>
      <c r="I28" s="139"/>
    </row>
    <row r="29" spans="1:9" x14ac:dyDescent="0.2">
      <c r="A29" s="139"/>
      <c r="B29" s="139"/>
      <c r="C29" s="139"/>
      <c r="D29" s="139"/>
      <c r="E29" s="139"/>
      <c r="F29" s="143"/>
      <c r="G29" s="143">
        <f>SUM(G26:G28)</f>
        <v>2508.5699999999997</v>
      </c>
      <c r="H29" s="143">
        <f>H24+G29</f>
        <v>17605.45</v>
      </c>
      <c r="I29" s="139"/>
    </row>
    <row r="30" spans="1:9" x14ac:dyDescent="0.2">
      <c r="A30" s="139"/>
      <c r="B30" s="139"/>
      <c r="C30" s="139"/>
      <c r="D30" s="139"/>
      <c r="E30" s="139"/>
      <c r="F30" s="143"/>
      <c r="G30" s="143"/>
      <c r="H30" s="143"/>
      <c r="I30" s="139"/>
    </row>
    <row r="31" spans="1:9" x14ac:dyDescent="0.2">
      <c r="A31" s="138">
        <v>2018</v>
      </c>
      <c r="B31" s="139" t="s">
        <v>121</v>
      </c>
      <c r="C31" s="139"/>
      <c r="D31" s="139"/>
      <c r="E31" s="139"/>
      <c r="F31" s="143"/>
      <c r="G31" s="143"/>
      <c r="H31" s="143"/>
      <c r="I31" s="139"/>
    </row>
    <row r="32" spans="1:9" x14ac:dyDescent="0.2">
      <c r="A32" s="139"/>
      <c r="B32" s="139"/>
      <c r="C32" s="139"/>
      <c r="D32" s="139"/>
      <c r="E32" s="139"/>
      <c r="F32" s="143"/>
      <c r="G32" s="143"/>
      <c r="H32" s="143"/>
      <c r="I32" s="139"/>
    </row>
    <row r="33" spans="1:9" x14ac:dyDescent="0.2">
      <c r="A33" s="138">
        <v>2019</v>
      </c>
      <c r="B33" s="139" t="s">
        <v>115</v>
      </c>
      <c r="C33" s="140">
        <v>43830</v>
      </c>
      <c r="D33" s="139" t="s">
        <v>116</v>
      </c>
      <c r="E33" s="139">
        <v>40</v>
      </c>
      <c r="F33" s="143">
        <v>32.69</v>
      </c>
      <c r="G33" s="143">
        <f>E33*F33</f>
        <v>1307.5999999999999</v>
      </c>
      <c r="H33" s="143">
        <f>H29+G33</f>
        <v>18913.05</v>
      </c>
      <c r="I33" s="139"/>
    </row>
    <row r="34" spans="1:9" x14ac:dyDescent="0.2">
      <c r="A34" s="139"/>
      <c r="B34" s="139"/>
      <c r="C34" s="139"/>
      <c r="D34" s="139"/>
      <c r="E34" s="139"/>
      <c r="F34" s="143"/>
      <c r="G34" s="143"/>
      <c r="H34" s="143"/>
      <c r="I34" s="139"/>
    </row>
    <row r="35" spans="1:9" x14ac:dyDescent="0.2">
      <c r="A35" s="138">
        <v>2020</v>
      </c>
      <c r="B35" s="139" t="s">
        <v>115</v>
      </c>
      <c r="C35" s="140">
        <v>44196</v>
      </c>
      <c r="D35" s="139" t="s">
        <v>116</v>
      </c>
      <c r="E35" s="139">
        <v>215</v>
      </c>
      <c r="F35" s="143">
        <v>32.69</v>
      </c>
      <c r="G35" s="143">
        <f t="shared" ref="G35:G36" si="5">E35*F35</f>
        <v>7028.3499999999995</v>
      </c>
      <c r="H35" s="143"/>
      <c r="I35" s="139"/>
    </row>
    <row r="36" spans="1:9" x14ac:dyDescent="0.2">
      <c r="A36" s="138">
        <v>2020</v>
      </c>
      <c r="B36" s="139" t="s">
        <v>115</v>
      </c>
      <c r="C36" s="140">
        <v>44196</v>
      </c>
      <c r="D36" s="139" t="s">
        <v>119</v>
      </c>
      <c r="E36" s="139">
        <v>1</v>
      </c>
      <c r="F36" s="143">
        <v>32.69</v>
      </c>
      <c r="G36" s="143">
        <f t="shared" si="5"/>
        <v>32.69</v>
      </c>
      <c r="H36" s="143"/>
      <c r="I36" s="139"/>
    </row>
    <row r="37" spans="1:9" x14ac:dyDescent="0.2">
      <c r="A37" s="139"/>
      <c r="B37" s="139"/>
      <c r="C37" s="139"/>
      <c r="D37" s="139"/>
      <c r="E37" s="139"/>
      <c r="F37" s="139"/>
      <c r="G37" s="142">
        <f>SUM(G35:G36)</f>
        <v>7061.0399999999991</v>
      </c>
      <c r="H37" s="142">
        <f>H33+G37</f>
        <v>25974.089999999997</v>
      </c>
      <c r="I37" s="139"/>
    </row>
    <row r="38" spans="1:9" x14ac:dyDescent="0.2">
      <c r="A38" s="139"/>
      <c r="B38" s="139"/>
      <c r="C38" s="139"/>
      <c r="D38" s="139"/>
      <c r="E38" s="139"/>
      <c r="F38" s="139"/>
      <c r="G38" s="139"/>
      <c r="H38" s="139"/>
      <c r="I38" s="139"/>
    </row>
    <row r="39" spans="1:9" x14ac:dyDescent="0.2">
      <c r="A39" s="139">
        <v>2021</v>
      </c>
      <c r="B39" s="139" t="s">
        <v>121</v>
      </c>
      <c r="C39" s="139"/>
      <c r="D39" s="139"/>
      <c r="E39" s="139"/>
      <c r="F39" s="139"/>
      <c r="G39" s="139"/>
      <c r="H39" s="139"/>
      <c r="I39" s="139"/>
    </row>
    <row r="40" spans="1:9" x14ac:dyDescent="0.2">
      <c r="A40" s="139"/>
      <c r="B40" s="139"/>
      <c r="C40" s="139"/>
      <c r="D40" s="139"/>
      <c r="E40" s="139"/>
      <c r="F40" s="139"/>
      <c r="G40" s="139"/>
      <c r="H40" s="142"/>
      <c r="I40" s="139"/>
    </row>
    <row r="41" spans="1:9" x14ac:dyDescent="0.2">
      <c r="A41" s="139">
        <v>2022</v>
      </c>
      <c r="B41" s="139" t="s">
        <v>121</v>
      </c>
      <c r="C41" s="139"/>
      <c r="D41" s="139"/>
      <c r="E41" s="139"/>
      <c r="F41" s="139"/>
      <c r="G41" s="139"/>
      <c r="H41" s="139"/>
      <c r="I41" s="139"/>
    </row>
    <row r="42" spans="1:9" x14ac:dyDescent="0.2">
      <c r="A42" s="139"/>
      <c r="B42" s="139"/>
      <c r="C42" s="139"/>
      <c r="D42" s="139"/>
      <c r="E42" s="139"/>
      <c r="F42" s="139"/>
      <c r="G42" s="139"/>
      <c r="H42" s="139"/>
      <c r="I42" s="139"/>
    </row>
    <row r="43" spans="1:9" x14ac:dyDescent="0.2">
      <c r="A43" s="139">
        <v>2023</v>
      </c>
      <c r="B43" s="139" t="s">
        <v>67</v>
      </c>
      <c r="C43" s="140">
        <v>45291</v>
      </c>
      <c r="D43" s="139" t="s">
        <v>116</v>
      </c>
      <c r="E43" s="139">
        <v>26</v>
      </c>
      <c r="F43" s="139">
        <v>74.849999999999994</v>
      </c>
      <c r="G43" s="139">
        <f>E43*F43</f>
        <v>1946.1</v>
      </c>
      <c r="H43" s="142">
        <f>H37+G43</f>
        <v>27920.189999999995</v>
      </c>
      <c r="I43" s="139"/>
    </row>
    <row r="44" spans="1:9" x14ac:dyDescent="0.2">
      <c r="A44" s="139"/>
      <c r="B44" s="139"/>
      <c r="C44" s="139"/>
      <c r="D44" s="139"/>
      <c r="E44" s="139"/>
      <c r="F44" s="139"/>
      <c r="G44" s="139"/>
      <c r="H44" s="139"/>
      <c r="I44" s="1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October 2024</vt:lpstr>
      <vt:lpstr>grant summary</vt:lpstr>
      <vt:lpstr>Leave liability</vt:lpstr>
      <vt:lpstr>leave hr summary</vt:lpstr>
      <vt:lpstr>Shared Leave Pool</vt:lpstr>
      <vt:lpstr>'grant summary'!Print_Area</vt:lpstr>
      <vt:lpstr>'Leave liability'!Print_Area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Financial Manager</cp:lastModifiedBy>
  <cp:lastPrinted>2024-10-08T22:09:36Z</cp:lastPrinted>
  <dcterms:created xsi:type="dcterms:W3CDTF">2020-09-08T22:32:12Z</dcterms:created>
  <dcterms:modified xsi:type="dcterms:W3CDTF">2024-10-11T18:35:03Z</dcterms:modified>
</cp:coreProperties>
</file>