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any Documents\Board mtg packets\2025\08. Aug 2025\"/>
    </mc:Choice>
  </mc:AlternateContent>
  <xr:revisionPtr revIDLastSave="0" documentId="13_ncr:1_{8A601E26-675D-4C6B-A895-2AA15808126E}" xr6:coauthVersionLast="47" xr6:coauthVersionMax="47" xr10:uidLastSave="{00000000-0000-0000-0000-000000000000}"/>
  <bookViews>
    <workbookView xWindow="-120" yWindow="-120" windowWidth="29040" windowHeight="15720" xr2:uid="{F1C3E8DD-D498-4453-A0FF-97043E7FE574}"/>
  </bookViews>
  <sheets>
    <sheet name="August 2025" sheetId="1" r:id="rId1"/>
    <sheet name="grant summary" sheetId="5" r:id="rId2"/>
    <sheet name="Leave liability" sheetId="3" r:id="rId3"/>
    <sheet name="leave hr summary" sheetId="4" r:id="rId4"/>
    <sheet name="Shared Leave Pool" sheetId="6" r:id="rId5"/>
  </sheets>
  <definedNames>
    <definedName name="_xlnm.Print_Area" localSheetId="1">'grant summary'!$A$1:$Q$36</definedName>
    <definedName name="_xlnm.Print_Area" localSheetId="3">'leave hr summary'!#REF!</definedName>
    <definedName name="_xlnm.Print_Area" localSheetId="2">'Leave liability'!#REF!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6" i="1" l="1"/>
  <c r="E105" i="1"/>
  <c r="E104" i="1"/>
  <c r="E103" i="1"/>
  <c r="E106" i="1" s="1"/>
  <c r="D98" i="1"/>
  <c r="D107" i="1" s="1"/>
  <c r="D72" i="1"/>
  <c r="D52" i="1"/>
  <c r="E51" i="1"/>
  <c r="E50" i="1"/>
  <c r="E49" i="1"/>
  <c r="E52" i="1" s="1"/>
  <c r="D41" i="1"/>
  <c r="D53" i="1" s="1"/>
  <c r="C14" i="1"/>
  <c r="C8" i="1"/>
  <c r="K7" i="3"/>
  <c r="K8" i="3"/>
  <c r="K6" i="3"/>
  <c r="L57" i="4" l="1"/>
  <c r="K57" i="4"/>
  <c r="G57" i="4"/>
  <c r="F57" i="4"/>
  <c r="C57" i="4"/>
  <c r="B57" i="4"/>
  <c r="M46" i="4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M45" i="4"/>
  <c r="H45" i="4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D45" i="4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L38" i="4"/>
  <c r="K38" i="4"/>
  <c r="G38" i="4"/>
  <c r="F38" i="4"/>
  <c r="C38" i="4"/>
  <c r="B38" i="4"/>
  <c r="M27" i="4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H27" i="4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D27" i="4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M26" i="4"/>
  <c r="H26" i="4"/>
  <c r="D26" i="4"/>
  <c r="L19" i="4"/>
  <c r="G19" i="4"/>
  <c r="F19" i="4"/>
  <c r="M7" i="4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H7" i="4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D7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F31" i="5" l="1"/>
  <c r="G30" i="5"/>
  <c r="K43" i="3"/>
  <c r="E43" i="3"/>
  <c r="K42" i="3"/>
  <c r="E42" i="3"/>
  <c r="K41" i="3"/>
  <c r="E41" i="3"/>
  <c r="K36" i="3"/>
  <c r="E36" i="3"/>
  <c r="K35" i="3"/>
  <c r="E35" i="3"/>
  <c r="K34" i="3"/>
  <c r="K39" i="3" s="1"/>
  <c r="E34" i="3"/>
  <c r="K29" i="3"/>
  <c r="E29" i="3"/>
  <c r="K28" i="3"/>
  <c r="K32" i="3" s="1"/>
  <c r="E28" i="3"/>
  <c r="K27" i="3"/>
  <c r="E27" i="3"/>
  <c r="K22" i="3"/>
  <c r="E22" i="3"/>
  <c r="K21" i="3"/>
  <c r="E21" i="3"/>
  <c r="K20" i="3"/>
  <c r="K25" i="3" s="1"/>
  <c r="E20" i="3"/>
  <c r="K15" i="3"/>
  <c r="E15" i="3"/>
  <c r="K14" i="3"/>
  <c r="E14" i="3"/>
  <c r="K13" i="3"/>
  <c r="K18" i="3" s="1"/>
  <c r="E13" i="3"/>
  <c r="E18" i="3" s="1"/>
  <c r="E7" i="3"/>
  <c r="E6" i="3"/>
  <c r="E10" i="3" s="1"/>
  <c r="G29" i="5"/>
  <c r="K11" i="3" l="1"/>
  <c r="E46" i="3"/>
  <c r="E39" i="3"/>
  <c r="E25" i="3"/>
  <c r="K46" i="3"/>
  <c r="E32" i="3"/>
  <c r="G11" i="5"/>
  <c r="G22" i="5"/>
  <c r="G25" i="5" l="1"/>
  <c r="G21" i="5"/>
  <c r="G43" i="6" l="1"/>
  <c r="G36" i="6"/>
  <c r="G35" i="6"/>
  <c r="G37" i="6" s="1"/>
  <c r="G33" i="6"/>
  <c r="G28" i="6"/>
  <c r="G27" i="6"/>
  <c r="G26" i="6"/>
  <c r="G29" i="6" s="1"/>
  <c r="G24" i="6"/>
  <c r="G23" i="6"/>
  <c r="G22" i="6"/>
  <c r="G19" i="6"/>
  <c r="G20" i="6" s="1"/>
  <c r="G18" i="6"/>
  <c r="G17" i="6"/>
  <c r="G16" i="6"/>
  <c r="G14" i="6"/>
  <c r="G13" i="6"/>
  <c r="G12" i="6"/>
  <c r="G11" i="6"/>
  <c r="G10" i="6"/>
  <c r="G9" i="6"/>
  <c r="G6" i="6"/>
  <c r="G5" i="6"/>
  <c r="G7" i="6" s="1"/>
  <c r="H7" i="6" s="1"/>
  <c r="H14" i="6" s="1"/>
  <c r="H20" i="6" s="1"/>
  <c r="H24" i="6" s="1"/>
  <c r="H29" i="6" s="1"/>
  <c r="H33" i="6" s="1"/>
  <c r="H37" i="6" s="1"/>
  <c r="H43" i="6" s="1"/>
  <c r="G4" i="6"/>
  <c r="G9" i="5" l="1"/>
  <c r="G10" i="5"/>
  <c r="H31" i="5" l="1"/>
  <c r="E31" i="5"/>
  <c r="I28" i="5"/>
  <c r="G28" i="5"/>
  <c r="I27" i="5"/>
  <c r="G27" i="5"/>
  <c r="I26" i="5"/>
  <c r="G26" i="5"/>
  <c r="I25" i="5"/>
  <c r="N24" i="5"/>
  <c r="I24" i="5" s="1"/>
  <c r="G24" i="5"/>
  <c r="I22" i="5"/>
  <c r="I20" i="5"/>
  <c r="G20" i="5"/>
  <c r="N19" i="5"/>
  <c r="I19" i="5" s="1"/>
  <c r="G19" i="5"/>
  <c r="N18" i="5"/>
  <c r="I18" i="5" s="1"/>
  <c r="G18" i="5"/>
  <c r="I17" i="5"/>
  <c r="G17" i="5"/>
  <c r="I16" i="5"/>
  <c r="G16" i="5"/>
  <c r="I15" i="5"/>
  <c r="G15" i="5"/>
  <c r="N14" i="5"/>
  <c r="I14" i="5" s="1"/>
  <c r="G14" i="5"/>
  <c r="I13" i="5"/>
  <c r="G13" i="5"/>
  <c r="I12" i="5"/>
  <c r="G12" i="5"/>
  <c r="I9" i="5"/>
  <c r="N8" i="5"/>
  <c r="I8" i="5" s="1"/>
  <c r="G8" i="5"/>
  <c r="N7" i="5"/>
  <c r="I7" i="5" s="1"/>
  <c r="G7" i="5"/>
  <c r="N6" i="5"/>
  <c r="I6" i="5" s="1"/>
  <c r="G6" i="5"/>
  <c r="G31" i="5" l="1"/>
</calcChain>
</file>

<file path=xl/sharedStrings.xml><?xml version="1.0" encoding="utf-8"?>
<sst xmlns="http://schemas.openxmlformats.org/spreadsheetml/2006/main" count="561" uniqueCount="283">
  <si>
    <t>amount</t>
  </si>
  <si>
    <t>CREP</t>
  </si>
  <si>
    <t>VSP</t>
  </si>
  <si>
    <t>Val</t>
  </si>
  <si>
    <t>Aneesha</t>
  </si>
  <si>
    <t>BPA</t>
  </si>
  <si>
    <t>PA 32</t>
  </si>
  <si>
    <t>WSCC</t>
  </si>
  <si>
    <t>Employee Liability Accounting</t>
  </si>
  <si>
    <t>as of the end of each month</t>
  </si>
  <si>
    <t>Employee Liability</t>
  </si>
  <si>
    <t>leave hr</t>
  </si>
  <si>
    <t>rate</t>
  </si>
  <si>
    <t>Jan</t>
  </si>
  <si>
    <t>July</t>
  </si>
  <si>
    <t>Feb</t>
  </si>
  <si>
    <t>Aug</t>
  </si>
  <si>
    <t>Mar</t>
  </si>
  <si>
    <t>Sept</t>
  </si>
  <si>
    <t>Apr</t>
  </si>
  <si>
    <t>Oct</t>
  </si>
  <si>
    <t>Nov</t>
  </si>
  <si>
    <t>May</t>
  </si>
  <si>
    <t>Dec</t>
  </si>
  <si>
    <t>Jun</t>
  </si>
  <si>
    <t>Employee Leave Summary</t>
  </si>
  <si>
    <t>signature:</t>
  </si>
  <si>
    <t>date:</t>
  </si>
  <si>
    <t>Annual Leave</t>
  </si>
  <si>
    <t>Exchange Time</t>
  </si>
  <si>
    <t>Sick Leave Allowance</t>
  </si>
  <si>
    <t>Month</t>
  </si>
  <si>
    <t>earn</t>
  </si>
  <si>
    <t>used</t>
  </si>
  <si>
    <t>adjustment</t>
  </si>
  <si>
    <t>Jul</t>
  </si>
  <si>
    <t>Sep</t>
  </si>
  <si>
    <t>yearly total</t>
  </si>
  <si>
    <t>Running Total</t>
  </si>
  <si>
    <t>240 cap</t>
  </si>
  <si>
    <t>192 cap</t>
  </si>
  <si>
    <t>Valerie</t>
  </si>
  <si>
    <t>Source</t>
  </si>
  <si>
    <t>Grant Title</t>
  </si>
  <si>
    <t>Contract #</t>
  </si>
  <si>
    <t>Type</t>
  </si>
  <si>
    <t>Original Grant Award</t>
  </si>
  <si>
    <t>Funds Remaining</t>
  </si>
  <si>
    <t>Percent Available</t>
  </si>
  <si>
    <t>Outstanding Voucher Amount</t>
  </si>
  <si>
    <t>Grant Period Remaining</t>
  </si>
  <si>
    <t>Grant Ends</t>
  </si>
  <si>
    <t>Report Timeframe</t>
  </si>
  <si>
    <t>start date</t>
  </si>
  <si>
    <t>Fed</t>
  </si>
  <si>
    <t>quarterly</t>
  </si>
  <si>
    <t>St</t>
  </si>
  <si>
    <t>annual</t>
  </si>
  <si>
    <t>Irrigation Efficiencies</t>
  </si>
  <si>
    <t>Implementation</t>
  </si>
  <si>
    <t>Natural Resouce</t>
  </si>
  <si>
    <t>SRSRB</t>
  </si>
  <si>
    <t>18-2091</t>
  </si>
  <si>
    <t>PA 26</t>
  </si>
  <si>
    <t>Lead Entity</t>
  </si>
  <si>
    <t xml:space="preserve"> </t>
  </si>
  <si>
    <t>run ball</t>
  </si>
  <si>
    <t>Lance</t>
  </si>
  <si>
    <t>total</t>
  </si>
  <si>
    <t>Months remain</t>
  </si>
  <si>
    <t>voucher start</t>
  </si>
  <si>
    <t>voucher End</t>
  </si>
  <si>
    <t>Programmatic 2</t>
  </si>
  <si>
    <t>PA 34</t>
  </si>
  <si>
    <t>MS 15</t>
  </si>
  <si>
    <t>21-1012</t>
  </si>
  <si>
    <t>Programmatic</t>
  </si>
  <si>
    <t>County FY 21</t>
  </si>
  <si>
    <t>22-46-IM</t>
  </si>
  <si>
    <t>TSP</t>
  </si>
  <si>
    <t>22-46-TP3</t>
  </si>
  <si>
    <t>St/Fed</t>
  </si>
  <si>
    <t>23-46-TP1</t>
  </si>
  <si>
    <t>RPP</t>
  </si>
  <si>
    <t>grant ended-funds returned</t>
  </si>
  <si>
    <t>$12,500 taken in Basic Allocation</t>
  </si>
  <si>
    <t>fund increased for 2nd year of biennium</t>
  </si>
  <si>
    <t>funds infused - $24,461</t>
  </si>
  <si>
    <t>Retainage held</t>
  </si>
  <si>
    <t xml:space="preserve">funds infused - </t>
  </si>
  <si>
    <t>final voucher retainage held</t>
  </si>
  <si>
    <t xml:space="preserve">returned funds to WSCC </t>
  </si>
  <si>
    <t>grant extended</t>
  </si>
  <si>
    <t>New funding</t>
  </si>
  <si>
    <t>has no specific grant amount in agreement</t>
  </si>
  <si>
    <t>Grant ended</t>
  </si>
  <si>
    <t xml:space="preserve">Programmatic </t>
  </si>
  <si>
    <t>24-46-CE</t>
  </si>
  <si>
    <t xml:space="preserve">24-46-IE </t>
  </si>
  <si>
    <t>24-46-NR</t>
  </si>
  <si>
    <t>K2405</t>
  </si>
  <si>
    <t>23-1028</t>
  </si>
  <si>
    <t>Leave Hours rolled by policy</t>
  </si>
  <si>
    <t>Year</t>
  </si>
  <si>
    <t>Employee</t>
  </si>
  <si>
    <t>Date rolled</t>
  </si>
  <si>
    <t>hours rolled</t>
  </si>
  <si>
    <t>Pay Rate at roll date</t>
  </si>
  <si>
    <t>dollars rolled</t>
  </si>
  <si>
    <t>Pool Balance</t>
  </si>
  <si>
    <t>Terry</t>
  </si>
  <si>
    <t>sick</t>
  </si>
  <si>
    <t>Debby</t>
  </si>
  <si>
    <t>0</t>
  </si>
  <si>
    <t>exchange</t>
  </si>
  <si>
    <t>leave</t>
  </si>
  <si>
    <t>No hours rolled</t>
  </si>
  <si>
    <t>PE</t>
  </si>
  <si>
    <t>ST</t>
  </si>
  <si>
    <t>biannual</t>
  </si>
  <si>
    <t>21-1239P</t>
  </si>
  <si>
    <t>25-46-IM</t>
  </si>
  <si>
    <t>25-46-RPP</t>
  </si>
  <si>
    <t>25-46-PE</t>
  </si>
  <si>
    <t>RGP</t>
  </si>
  <si>
    <t>24-46-RGP</t>
  </si>
  <si>
    <t>22-1015</t>
  </si>
  <si>
    <t>DIST</t>
  </si>
  <si>
    <t>County Pub Works</t>
  </si>
  <si>
    <t>Local</t>
  </si>
  <si>
    <t>one time</t>
  </si>
  <si>
    <t>Fiscal Year 2025</t>
  </si>
  <si>
    <t>Grace</t>
  </si>
  <si>
    <t>Exchange/Comp Time</t>
  </si>
  <si>
    <t>138 cap</t>
  </si>
  <si>
    <t>151 cap</t>
  </si>
  <si>
    <t>121 cap</t>
  </si>
  <si>
    <t>returning funds</t>
  </si>
  <si>
    <t>Assets</t>
  </si>
  <si>
    <t>Petty Cash</t>
  </si>
  <si>
    <t>Asset total:</t>
  </si>
  <si>
    <t>District Liability</t>
  </si>
  <si>
    <t>Title</t>
  </si>
  <si>
    <t xml:space="preserve">Employee Leave </t>
  </si>
  <si>
    <t>Shared Leave</t>
  </si>
  <si>
    <t>Total District Liability</t>
  </si>
  <si>
    <t>Accounts Payable:</t>
  </si>
  <si>
    <t>Check</t>
  </si>
  <si>
    <t>To</t>
  </si>
  <si>
    <t>For</t>
  </si>
  <si>
    <t>Amount</t>
  </si>
  <si>
    <t>Bills</t>
  </si>
  <si>
    <t>City Lumber</t>
  </si>
  <si>
    <t>Columbia iConnect</t>
  </si>
  <si>
    <t>Kelley Create</t>
  </si>
  <si>
    <t>Copier Usage</t>
  </si>
  <si>
    <t>Patton Business Services LLC</t>
  </si>
  <si>
    <t>USPS</t>
  </si>
  <si>
    <t>Office rent</t>
  </si>
  <si>
    <t>Office and cell phones</t>
  </si>
  <si>
    <t>Lance Horning</t>
  </si>
  <si>
    <t>Banner Bank Card</t>
  </si>
  <si>
    <t>communication, supplies, equip</t>
  </si>
  <si>
    <t>bills and cost share subtotal</t>
  </si>
  <si>
    <t>Aneesha Dieu</t>
  </si>
  <si>
    <t>US Treasury</t>
  </si>
  <si>
    <t xml:space="preserve">DRS </t>
  </si>
  <si>
    <t>payroll subtotal</t>
  </si>
  <si>
    <t>Receipts:</t>
  </si>
  <si>
    <t>Rec. #</t>
  </si>
  <si>
    <t>From</t>
  </si>
  <si>
    <t>in bank</t>
  </si>
  <si>
    <t>Disbursements:</t>
  </si>
  <si>
    <t>Check #</t>
  </si>
  <si>
    <t>Anchor QEA</t>
  </si>
  <si>
    <t>Verizon Wireless</t>
  </si>
  <si>
    <t>Date</t>
  </si>
  <si>
    <t>RPPP Supplies</t>
  </si>
  <si>
    <t>Leah Stockton</t>
  </si>
  <si>
    <t>County FY 26</t>
  </si>
  <si>
    <t>DOE</t>
  </si>
  <si>
    <t>WW2050</t>
  </si>
  <si>
    <t>quartley</t>
  </si>
  <si>
    <t>2 Over Publishing</t>
  </si>
  <si>
    <t>CSD Attorneys at Law</t>
  </si>
  <si>
    <t xml:space="preserve">Grace Pearson </t>
  </si>
  <si>
    <t>Banner Bank</t>
  </si>
  <si>
    <t>Plant Sale</t>
  </si>
  <si>
    <t>Banner DDA</t>
  </si>
  <si>
    <t>Help Wanted Ad</t>
  </si>
  <si>
    <t>5 Star Forestry</t>
  </si>
  <si>
    <t xml:space="preserve">Planting </t>
  </si>
  <si>
    <t>MS-15</t>
  </si>
  <si>
    <t>Legal services - potential lease</t>
  </si>
  <si>
    <t>Office internet</t>
  </si>
  <si>
    <t>June Travel Reimbursement</t>
  </si>
  <si>
    <t>Enduris</t>
  </si>
  <si>
    <t>Insurance - added side by side</t>
  </si>
  <si>
    <t xml:space="preserve">F&amp;R Construction </t>
  </si>
  <si>
    <t>$4,250 retainage held</t>
  </si>
  <si>
    <t>Griffin Greenhouse Supplies</t>
  </si>
  <si>
    <t>Supplies</t>
  </si>
  <si>
    <t>Nicholls Kovich Engineering</t>
  </si>
  <si>
    <t xml:space="preserve">Bridge Engineering </t>
  </si>
  <si>
    <t>Palouse Anglers</t>
  </si>
  <si>
    <t>Science hub</t>
  </si>
  <si>
    <t>Patton Business Services</t>
  </si>
  <si>
    <t xml:space="preserve">June Bookkeeping </t>
  </si>
  <si>
    <t xml:space="preserve">Royse Hydroseeding </t>
  </si>
  <si>
    <t xml:space="preserve">PA 34 </t>
  </si>
  <si>
    <t>$13,269 retainage held</t>
  </si>
  <si>
    <t>Greenhouse space rent</t>
  </si>
  <si>
    <t>Touchet Valley Storage</t>
  </si>
  <si>
    <t>2 outdoor parking stalls</t>
  </si>
  <si>
    <t>WACD</t>
  </si>
  <si>
    <t>2025 Dues</t>
  </si>
  <si>
    <t>941 payment - reg. payroll</t>
  </si>
  <si>
    <t xml:space="preserve">941 payment - exchange </t>
  </si>
  <si>
    <t xml:space="preserve">July retirement </t>
  </si>
  <si>
    <t>9312</t>
  </si>
  <si>
    <t>Q2 Exhange Payout</t>
  </si>
  <si>
    <t>July 2025 Salary</t>
  </si>
  <si>
    <t xml:space="preserve">July 2025 Payroll </t>
  </si>
  <si>
    <t>July Total</t>
  </si>
  <si>
    <t xml:space="preserve">BPA </t>
  </si>
  <si>
    <t>BEO</t>
  </si>
  <si>
    <t>August 2025</t>
  </si>
  <si>
    <t>BEO checking</t>
  </si>
  <si>
    <t>BEO DDA</t>
  </si>
  <si>
    <t>WSDOT</t>
  </si>
  <si>
    <t>PA34 Permit</t>
  </si>
  <si>
    <t>written 7/29/2025</t>
  </si>
  <si>
    <t>MS14 Engineering</t>
  </si>
  <si>
    <t>Archer Farms</t>
  </si>
  <si>
    <t>Burn Fee Reimbursement</t>
  </si>
  <si>
    <t>BLC</t>
  </si>
  <si>
    <t>Cash</t>
  </si>
  <si>
    <t>Petty Cash Reimbursment</t>
  </si>
  <si>
    <t>PA34 Supplies</t>
  </si>
  <si>
    <t>Columbia County Fair</t>
  </si>
  <si>
    <t>Fair booth fee</t>
  </si>
  <si>
    <t>DJP Farms Inc</t>
  </si>
  <si>
    <t>Deb &amp; Kirk Fortner</t>
  </si>
  <si>
    <t>$20,136.25 retainage held</t>
  </si>
  <si>
    <t xml:space="preserve">July Travel Reimbursement </t>
  </si>
  <si>
    <t xml:space="preserve">Kelley Create </t>
  </si>
  <si>
    <t>Lambert Farm Inc</t>
  </si>
  <si>
    <t xml:space="preserve">Nicholls Kovich Engineering </t>
  </si>
  <si>
    <t xml:space="preserve">PA34 bridge engineering </t>
  </si>
  <si>
    <t>July Bookkeeping</t>
  </si>
  <si>
    <t>$31,152.65 Retainage held</t>
  </si>
  <si>
    <t>Office Rent</t>
  </si>
  <si>
    <t>WA DOE</t>
  </si>
  <si>
    <t>Spring burn fees</t>
  </si>
  <si>
    <t xml:space="preserve">941 payment </t>
  </si>
  <si>
    <t xml:space="preserve">Retirement </t>
  </si>
  <si>
    <t>L&amp;I</t>
  </si>
  <si>
    <t>Q2 payment</t>
  </si>
  <si>
    <t xml:space="preserve">Employment Security Department </t>
  </si>
  <si>
    <t xml:space="preserve">Q2 Unemployment </t>
  </si>
  <si>
    <t>Q2 WPFML</t>
  </si>
  <si>
    <t>Q2 CARES</t>
  </si>
  <si>
    <t>August 2025 Salary</t>
  </si>
  <si>
    <t>Grace Pearson</t>
  </si>
  <si>
    <t>August 2025 Payroll</t>
  </si>
  <si>
    <t>August Total</t>
  </si>
  <si>
    <t>Summary of July 2025 Activity</t>
  </si>
  <si>
    <t>July 1 thru July 31, 2025</t>
  </si>
  <si>
    <t xml:space="preserve">DDA interest </t>
  </si>
  <si>
    <t>Savings account interest</t>
  </si>
  <si>
    <t>Richter</t>
  </si>
  <si>
    <t>Mario Castaneda</t>
  </si>
  <si>
    <t>25-46-PE #9</t>
  </si>
  <si>
    <t xml:space="preserve">96767 #003 </t>
  </si>
  <si>
    <t>N Yakima</t>
  </si>
  <si>
    <t xml:space="preserve">Engineering </t>
  </si>
  <si>
    <t>25-46-RPPP #11, 24-46-CE #24</t>
  </si>
  <si>
    <t>EG250011-03</t>
  </si>
  <si>
    <t>96767 #3</t>
  </si>
  <si>
    <t>25-46-PE #10, 24-46-RGP #14 &amp; IE #24</t>
  </si>
  <si>
    <t>BPA Postage</t>
  </si>
  <si>
    <t xml:space="preserve">Flynn's Electric </t>
  </si>
  <si>
    <t>PA 26 Pump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</si>
</sst>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0_);[Red]\(0\)"/>
    <numFmt numFmtId="165" formatCode="m/d/yy;@"/>
    <numFmt numFmtId="166" formatCode="&quot;$&quot;#,##0.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rgb="FF333333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2" fillId="0" borderId="0"/>
  </cellStyleXfs>
  <cellXfs count="225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right"/>
    </xf>
    <xf numFmtId="0" fontId="12" fillId="0" borderId="0" xfId="0" applyFont="1" applyAlignment="1">
      <alignment horizontal="right"/>
    </xf>
    <xf numFmtId="43" fontId="12" fillId="0" borderId="0" xfId="1" applyFont="1" applyFill="1"/>
    <xf numFmtId="0" fontId="12" fillId="0" borderId="4" xfId="0" applyFont="1" applyBorder="1"/>
    <xf numFmtId="0" fontId="14" fillId="0" borderId="0" xfId="0" applyFont="1"/>
    <xf numFmtId="0" fontId="0" fillId="0" borderId="3" xfId="0" applyBorder="1"/>
    <xf numFmtId="0" fontId="0" fillId="2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15" fillId="0" borderId="0" xfId="0" applyFont="1"/>
    <xf numFmtId="0" fontId="12" fillId="0" borderId="5" xfId="0" applyFont="1" applyBorder="1"/>
    <xf numFmtId="0" fontId="12" fillId="0" borderId="6" xfId="0" applyFont="1" applyBorder="1"/>
    <xf numFmtId="0" fontId="16" fillId="5" borderId="2" xfId="0" applyFont="1" applyFill="1" applyBorder="1"/>
    <xf numFmtId="0" fontId="12" fillId="5" borderId="2" xfId="0" applyFont="1" applyFill="1" applyBorder="1"/>
    <xf numFmtId="0" fontId="10" fillId="0" borderId="0" xfId="2"/>
    <xf numFmtId="14" fontId="10" fillId="0" borderId="0" xfId="2" applyNumberFormat="1"/>
    <xf numFmtId="0" fontId="0" fillId="7" borderId="0" xfId="0" applyFill="1"/>
    <xf numFmtId="0" fontId="12" fillId="8" borderId="5" xfId="0" applyFont="1" applyFill="1" applyBorder="1"/>
    <xf numFmtId="0" fontId="12" fillId="8" borderId="2" xfId="0" applyFont="1" applyFill="1" applyBorder="1"/>
    <xf numFmtId="0" fontId="12" fillId="8" borderId="2" xfId="0" applyFont="1" applyFill="1" applyBorder="1" applyAlignment="1">
      <alignment horizontal="center"/>
    </xf>
    <xf numFmtId="0" fontId="12" fillId="4" borderId="2" xfId="0" applyFont="1" applyFill="1" applyBorder="1"/>
    <xf numFmtId="0" fontId="12" fillId="3" borderId="2" xfId="0" applyFont="1" applyFill="1" applyBorder="1"/>
    <xf numFmtId="0" fontId="17" fillId="9" borderId="2" xfId="0" applyFont="1" applyFill="1" applyBorder="1"/>
    <xf numFmtId="0" fontId="12" fillId="10" borderId="2" xfId="0" applyFont="1" applyFill="1" applyBorder="1"/>
    <xf numFmtId="0" fontId="12" fillId="11" borderId="2" xfId="0" applyFont="1" applyFill="1" applyBorder="1"/>
    <xf numFmtId="49" fontId="0" fillId="0" borderId="0" xfId="2" applyNumberFormat="1" applyFont="1"/>
    <xf numFmtId="0" fontId="10" fillId="0" borderId="2" xfId="2" applyBorder="1" applyAlignment="1">
      <alignment wrapText="1"/>
    </xf>
    <xf numFmtId="0" fontId="10" fillId="0" borderId="2" xfId="2" applyBorder="1" applyAlignment="1">
      <alignment horizontal="center" wrapText="1"/>
    </xf>
    <xf numFmtId="0" fontId="10" fillId="0" borderId="2" xfId="2" applyBorder="1"/>
    <xf numFmtId="0" fontId="10" fillId="0" borderId="2" xfId="2" applyBorder="1" applyAlignment="1">
      <alignment horizontal="right"/>
    </xf>
    <xf numFmtId="0" fontId="10" fillId="0" borderId="2" xfId="2" applyBorder="1" applyAlignment="1">
      <alignment horizontal="center"/>
    </xf>
    <xf numFmtId="4" fontId="10" fillId="0" borderId="2" xfId="2" applyNumberFormat="1" applyBorder="1"/>
    <xf numFmtId="9" fontId="10" fillId="0" borderId="2" xfId="2" applyNumberFormat="1" applyBorder="1" applyAlignment="1">
      <alignment horizontal="center"/>
    </xf>
    <xf numFmtId="14" fontId="10" fillId="0" borderId="2" xfId="2" applyNumberFormat="1" applyBorder="1"/>
    <xf numFmtId="4" fontId="10" fillId="0" borderId="2" xfId="2" applyNumberFormat="1" applyBorder="1" applyAlignment="1">
      <alignment horizontal="center"/>
    </xf>
    <xf numFmtId="0" fontId="11" fillId="0" borderId="2" xfId="2" applyFont="1" applyBorder="1"/>
    <xf numFmtId="0" fontId="10" fillId="0" borderId="2" xfId="2" applyBorder="1" applyAlignment="1">
      <alignment horizontal="left"/>
    </xf>
    <xf numFmtId="2" fontId="10" fillId="0" borderId="2" xfId="2" applyNumberFormat="1" applyBorder="1"/>
    <xf numFmtId="164" fontId="10" fillId="0" borderId="2" xfId="2" applyNumberFormat="1" applyBorder="1"/>
    <xf numFmtId="0" fontId="20" fillId="0" borderId="2" xfId="2" applyFont="1" applyBorder="1"/>
    <xf numFmtId="4" fontId="10" fillId="0" borderId="0" xfId="2" applyNumberFormat="1"/>
    <xf numFmtId="1" fontId="10" fillId="0" borderId="0" xfId="2" applyNumberFormat="1"/>
    <xf numFmtId="9" fontId="10" fillId="0" borderId="2" xfId="2" applyNumberFormat="1" applyBorder="1"/>
    <xf numFmtId="0" fontId="10" fillId="12" borderId="2" xfId="2" applyFill="1" applyBorder="1" applyAlignment="1">
      <alignment horizontal="center" wrapText="1"/>
    </xf>
    <xf numFmtId="0" fontId="10" fillId="13" borderId="2" xfId="2" applyFill="1" applyBorder="1" applyAlignment="1">
      <alignment horizontal="left"/>
    </xf>
    <xf numFmtId="0" fontId="10" fillId="13" borderId="2" xfId="2" applyFill="1" applyBorder="1" applyAlignment="1">
      <alignment horizontal="right"/>
    </xf>
    <xf numFmtId="0" fontId="10" fillId="13" borderId="2" xfId="2" applyFill="1" applyBorder="1" applyAlignment="1">
      <alignment horizontal="center"/>
    </xf>
    <xf numFmtId="4" fontId="10" fillId="13" borderId="2" xfId="2" applyNumberFormat="1" applyFill="1" applyBorder="1"/>
    <xf numFmtId="9" fontId="10" fillId="13" borderId="2" xfId="2" applyNumberFormat="1" applyFill="1" applyBorder="1" applyAlignment="1">
      <alignment horizontal="center"/>
    </xf>
    <xf numFmtId="2" fontId="10" fillId="13" borderId="2" xfId="2" applyNumberFormat="1" applyFill="1" applyBorder="1"/>
    <xf numFmtId="14" fontId="10" fillId="13" borderId="2" xfId="2" applyNumberFormat="1" applyFill="1" applyBorder="1"/>
    <xf numFmtId="4" fontId="10" fillId="13" borderId="2" xfId="2" applyNumberFormat="1" applyFill="1" applyBorder="1" applyAlignment="1">
      <alignment horizontal="center"/>
    </xf>
    <xf numFmtId="0" fontId="10" fillId="13" borderId="2" xfId="2" applyFill="1" applyBorder="1"/>
    <xf numFmtId="164" fontId="10" fillId="13" borderId="2" xfId="2" applyNumberFormat="1" applyFill="1" applyBorder="1"/>
    <xf numFmtId="0" fontId="20" fillId="0" borderId="2" xfId="2" applyFont="1" applyBorder="1" applyAlignment="1">
      <alignment horizontal="left"/>
    </xf>
    <xf numFmtId="0" fontId="20" fillId="0" borderId="2" xfId="2" applyFont="1" applyBorder="1" applyAlignment="1">
      <alignment horizontal="right"/>
    </xf>
    <xf numFmtId="0" fontId="20" fillId="0" borderId="2" xfId="2" applyFont="1" applyBorder="1" applyAlignment="1">
      <alignment horizontal="center"/>
    </xf>
    <xf numFmtId="4" fontId="20" fillId="0" borderId="2" xfId="2" applyNumberFormat="1" applyFont="1" applyBorder="1"/>
    <xf numFmtId="9" fontId="20" fillId="0" borderId="2" xfId="2" applyNumberFormat="1" applyFont="1" applyBorder="1" applyAlignment="1">
      <alignment horizontal="center"/>
    </xf>
    <xf numFmtId="2" fontId="20" fillId="0" borderId="2" xfId="2" applyNumberFormat="1" applyFont="1" applyBorder="1"/>
    <xf numFmtId="14" fontId="20" fillId="0" borderId="2" xfId="2" applyNumberFormat="1" applyFont="1" applyBorder="1"/>
    <xf numFmtId="4" fontId="20" fillId="0" borderId="2" xfId="2" applyNumberFormat="1" applyFont="1" applyBorder="1" applyAlignment="1">
      <alignment horizontal="center"/>
    </xf>
    <xf numFmtId="164" fontId="20" fillId="0" borderId="2" xfId="2" applyNumberFormat="1" applyFont="1" applyBorder="1"/>
    <xf numFmtId="0" fontId="18" fillId="15" borderId="2" xfId="2" applyFont="1" applyFill="1" applyBorder="1" applyAlignment="1">
      <alignment horizontal="left"/>
    </xf>
    <xf numFmtId="0" fontId="18" fillId="15" borderId="2" xfId="2" applyFont="1" applyFill="1" applyBorder="1" applyAlignment="1">
      <alignment horizontal="right"/>
    </xf>
    <xf numFmtId="0" fontId="18" fillId="15" borderId="2" xfId="2" applyFont="1" applyFill="1" applyBorder="1" applyAlignment="1">
      <alignment horizontal="center"/>
    </xf>
    <xf numFmtId="4" fontId="18" fillId="15" borderId="2" xfId="2" applyNumberFormat="1" applyFont="1" applyFill="1" applyBorder="1"/>
    <xf numFmtId="9" fontId="18" fillId="15" borderId="2" xfId="2" applyNumberFormat="1" applyFont="1" applyFill="1" applyBorder="1" applyAlignment="1">
      <alignment horizontal="center"/>
    </xf>
    <xf numFmtId="2" fontId="18" fillId="15" borderId="2" xfId="2" applyNumberFormat="1" applyFont="1" applyFill="1" applyBorder="1"/>
    <xf numFmtId="14" fontId="18" fillId="15" borderId="2" xfId="2" applyNumberFormat="1" applyFont="1" applyFill="1" applyBorder="1"/>
    <xf numFmtId="4" fontId="18" fillId="15" borderId="2" xfId="2" applyNumberFormat="1" applyFont="1" applyFill="1" applyBorder="1" applyAlignment="1">
      <alignment horizontal="center"/>
    </xf>
    <xf numFmtId="0" fontId="18" fillId="15" borderId="2" xfId="2" applyFont="1" applyFill="1" applyBorder="1"/>
    <xf numFmtId="164" fontId="18" fillId="15" borderId="2" xfId="2" applyNumberFormat="1" applyFont="1" applyFill="1" applyBorder="1"/>
    <xf numFmtId="0" fontId="10" fillId="17" borderId="2" xfId="2" applyFill="1" applyBorder="1" applyAlignment="1">
      <alignment horizontal="left"/>
    </xf>
    <xf numFmtId="0" fontId="10" fillId="17" borderId="2" xfId="2" applyFill="1" applyBorder="1" applyAlignment="1">
      <alignment horizontal="center"/>
    </xf>
    <xf numFmtId="4" fontId="10" fillId="17" borderId="2" xfId="2" applyNumberFormat="1" applyFill="1" applyBorder="1"/>
    <xf numFmtId="9" fontId="10" fillId="17" borderId="2" xfId="2" applyNumberFormat="1" applyFill="1" applyBorder="1" applyAlignment="1">
      <alignment horizontal="center"/>
    </xf>
    <xf numFmtId="2" fontId="10" fillId="17" borderId="2" xfId="2" applyNumberFormat="1" applyFill="1" applyBorder="1"/>
    <xf numFmtId="14" fontId="10" fillId="17" borderId="2" xfId="2" applyNumberFormat="1" applyFill="1" applyBorder="1"/>
    <xf numFmtId="4" fontId="10" fillId="17" borderId="2" xfId="2" applyNumberFormat="1" applyFill="1" applyBorder="1" applyAlignment="1">
      <alignment horizontal="center"/>
    </xf>
    <xf numFmtId="0" fontId="10" fillId="17" borderId="2" xfId="2" applyFill="1" applyBorder="1"/>
    <xf numFmtId="164" fontId="10" fillId="17" borderId="2" xfId="2" applyNumberFormat="1" applyFill="1" applyBorder="1"/>
    <xf numFmtId="0" fontId="10" fillId="13" borderId="0" xfId="2" applyFill="1"/>
    <xf numFmtId="0" fontId="10" fillId="18" borderId="0" xfId="2" applyFill="1"/>
    <xf numFmtId="0" fontId="10" fillId="13" borderId="0" xfId="2" applyFill="1" applyAlignment="1">
      <alignment horizontal="right"/>
    </xf>
    <xf numFmtId="0" fontId="10" fillId="13" borderId="0" xfId="2" applyFill="1" applyAlignment="1">
      <alignment horizontal="center"/>
    </xf>
    <xf numFmtId="0" fontId="10" fillId="19" borderId="0" xfId="2" applyFill="1"/>
    <xf numFmtId="8" fontId="0" fillId="20" borderId="0" xfId="3" applyNumberFormat="1" applyFont="1" applyFill="1"/>
    <xf numFmtId="43" fontId="0" fillId="19" borderId="0" xfId="3" applyFont="1" applyFill="1"/>
    <xf numFmtId="43" fontId="0" fillId="0" borderId="0" xfId="3" applyFont="1"/>
    <xf numFmtId="0" fontId="10" fillId="21" borderId="0" xfId="2" applyFill="1"/>
    <xf numFmtId="0" fontId="10" fillId="22" borderId="0" xfId="2" applyFill="1"/>
    <xf numFmtId="8" fontId="0" fillId="21" borderId="0" xfId="3" applyNumberFormat="1" applyFont="1" applyFill="1"/>
    <xf numFmtId="43" fontId="0" fillId="21" borderId="0" xfId="3" applyFont="1" applyFill="1"/>
    <xf numFmtId="0" fontId="10" fillId="23" borderId="0" xfId="2" applyFill="1"/>
    <xf numFmtId="0" fontId="10" fillId="24" borderId="0" xfId="2" applyFill="1"/>
    <xf numFmtId="0" fontId="10" fillId="14" borderId="0" xfId="2" applyFill="1"/>
    <xf numFmtId="0" fontId="10" fillId="25" borderId="0" xfId="2" applyFill="1"/>
    <xf numFmtId="0" fontId="10" fillId="26" borderId="0" xfId="2" applyFill="1"/>
    <xf numFmtId="0" fontId="10" fillId="27" borderId="0" xfId="2" applyFill="1"/>
    <xf numFmtId="0" fontId="10" fillId="28" borderId="0" xfId="2" applyFill="1"/>
    <xf numFmtId="0" fontId="10" fillId="10" borderId="0" xfId="2" applyFill="1"/>
    <xf numFmtId="0" fontId="10" fillId="29" borderId="0" xfId="2" applyFill="1"/>
    <xf numFmtId="0" fontId="10" fillId="30" borderId="0" xfId="2" applyFill="1"/>
    <xf numFmtId="0" fontId="10" fillId="17" borderId="0" xfId="2" applyFill="1"/>
    <xf numFmtId="0" fontId="10" fillId="31" borderId="0" xfId="2" applyFill="1"/>
    <xf numFmtId="0" fontId="10" fillId="12" borderId="0" xfId="2" applyFill="1"/>
    <xf numFmtId="0" fontId="10" fillId="32" borderId="0" xfId="2" applyFill="1"/>
    <xf numFmtId="0" fontId="10" fillId="16" borderId="0" xfId="2" applyFill="1"/>
    <xf numFmtId="0" fontId="18" fillId="15" borderId="0" xfId="2" applyFont="1" applyFill="1"/>
    <xf numFmtId="0" fontId="9" fillId="0" borderId="2" xfId="2" applyFont="1" applyBorder="1" applyAlignment="1">
      <alignment horizontal="left"/>
    </xf>
    <xf numFmtId="14" fontId="8" fillId="0" borderId="0" xfId="2" applyNumberFormat="1" applyFont="1"/>
    <xf numFmtId="0" fontId="7" fillId="0" borderId="2" xfId="2" applyFont="1" applyBorder="1" applyAlignment="1">
      <alignment horizontal="right"/>
    </xf>
    <xf numFmtId="0" fontId="7" fillId="17" borderId="2" xfId="2" applyFont="1" applyFill="1" applyBorder="1" applyAlignment="1">
      <alignment horizontal="right"/>
    </xf>
    <xf numFmtId="0" fontId="19" fillId="0" borderId="2" xfId="0" applyFont="1" applyBorder="1"/>
    <xf numFmtId="0" fontId="12" fillId="0" borderId="0" xfId="4"/>
    <xf numFmtId="0" fontId="12" fillId="0" borderId="2" xfId="4" applyBorder="1" applyAlignment="1">
      <alignment horizontal="center" vertical="center"/>
    </xf>
    <xf numFmtId="0" fontId="12" fillId="0" borderId="2" xfId="4" applyBorder="1" applyAlignment="1">
      <alignment horizontal="center" vertical="center" wrapText="1"/>
    </xf>
    <xf numFmtId="0" fontId="12" fillId="0" borderId="2" xfId="4" applyBorder="1" applyAlignment="1">
      <alignment horizontal="left"/>
    </xf>
    <xf numFmtId="0" fontId="12" fillId="0" borderId="2" xfId="4" applyBorder="1"/>
    <xf numFmtId="14" fontId="12" fillId="0" borderId="2" xfId="4" applyNumberFormat="1" applyBorder="1"/>
    <xf numFmtId="0" fontId="12" fillId="0" borderId="2" xfId="4" applyBorder="1" applyAlignment="1">
      <alignment horizontal="right"/>
    </xf>
    <xf numFmtId="43" fontId="12" fillId="0" borderId="2" xfId="4" applyNumberFormat="1" applyBorder="1"/>
    <xf numFmtId="43" fontId="12" fillId="0" borderId="2" xfId="1" applyFont="1" applyBorder="1"/>
    <xf numFmtId="0" fontId="6" fillId="0" borderId="2" xfId="2" applyFont="1" applyBorder="1" applyAlignment="1">
      <alignment horizontal="left"/>
    </xf>
    <xf numFmtId="4" fontId="6" fillId="0" borderId="2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16" fontId="6" fillId="0" borderId="2" xfId="2" applyNumberFormat="1" applyFont="1" applyBorder="1" applyAlignment="1">
      <alignment horizontal="right"/>
    </xf>
    <xf numFmtId="0" fontId="12" fillId="33" borderId="2" xfId="0" applyFont="1" applyFill="1" applyBorder="1"/>
    <xf numFmtId="0" fontId="5" fillId="0" borderId="2" xfId="2" applyFont="1" applyBorder="1" applyAlignment="1">
      <alignment horizontal="left"/>
    </xf>
    <xf numFmtId="0" fontId="5" fillId="0" borderId="2" xfId="2" applyFont="1" applyBorder="1" applyAlignment="1">
      <alignment horizontal="right"/>
    </xf>
    <xf numFmtId="0" fontId="5" fillId="0" borderId="2" xfId="2" applyFont="1" applyBorder="1" applyAlignment="1">
      <alignment horizontal="center"/>
    </xf>
    <xf numFmtId="0" fontId="4" fillId="0" borderId="2" xfId="2" applyFont="1" applyBorder="1" applyAlignment="1">
      <alignment horizontal="left"/>
    </xf>
    <xf numFmtId="0" fontId="4" fillId="0" borderId="2" xfId="2" applyFont="1" applyBorder="1" applyAlignment="1">
      <alignment horizontal="center"/>
    </xf>
    <xf numFmtId="0" fontId="4" fillId="0" borderId="2" xfId="2" applyFont="1" applyBorder="1" applyAlignment="1">
      <alignment horizontal="right"/>
    </xf>
    <xf numFmtId="0" fontId="3" fillId="0" borderId="2" xfId="2" applyFont="1" applyBorder="1" applyAlignment="1">
      <alignment horizontal="left"/>
    </xf>
    <xf numFmtId="0" fontId="3" fillId="0" borderId="2" xfId="2" applyFont="1" applyBorder="1" applyAlignment="1">
      <alignment horizontal="center"/>
    </xf>
    <xf numFmtId="4" fontId="3" fillId="0" borderId="2" xfId="2" applyNumberFormat="1" applyFont="1" applyBorder="1" applyAlignment="1">
      <alignment horizontal="center"/>
    </xf>
    <xf numFmtId="0" fontId="10" fillId="18" borderId="2" xfId="2" applyFill="1" applyBorder="1" applyAlignment="1">
      <alignment horizontal="left"/>
    </xf>
    <xf numFmtId="0" fontId="10" fillId="18" borderId="2" xfId="2" applyFill="1" applyBorder="1" applyAlignment="1">
      <alignment horizontal="right"/>
    </xf>
    <xf numFmtId="0" fontId="10" fillId="18" borderId="2" xfId="2" applyFill="1" applyBorder="1" applyAlignment="1">
      <alignment horizontal="center"/>
    </xf>
    <xf numFmtId="4" fontId="10" fillId="18" borderId="2" xfId="2" applyNumberFormat="1" applyFill="1" applyBorder="1"/>
    <xf numFmtId="9" fontId="10" fillId="18" borderId="2" xfId="2" applyNumberFormat="1" applyFill="1" applyBorder="1" applyAlignment="1">
      <alignment horizontal="center"/>
    </xf>
    <xf numFmtId="2" fontId="10" fillId="18" borderId="2" xfId="2" applyNumberFormat="1" applyFill="1" applyBorder="1"/>
    <xf numFmtId="14" fontId="10" fillId="18" borderId="2" xfId="2" applyNumberFormat="1" applyFill="1" applyBorder="1"/>
    <xf numFmtId="4" fontId="10" fillId="18" borderId="2" xfId="2" applyNumberFormat="1" applyFill="1" applyBorder="1" applyAlignment="1">
      <alignment horizontal="center"/>
    </xf>
    <xf numFmtId="0" fontId="10" fillId="18" borderId="2" xfId="2" applyFill="1" applyBorder="1"/>
    <xf numFmtId="164" fontId="10" fillId="18" borderId="2" xfId="2" applyNumberFormat="1" applyFill="1" applyBorder="1"/>
    <xf numFmtId="10" fontId="12" fillId="0" borderId="0" xfId="0" applyNumberFormat="1" applyFont="1"/>
    <xf numFmtId="0" fontId="12" fillId="0" borderId="7" xfId="0" applyFont="1" applyBorder="1"/>
    <xf numFmtId="0" fontId="12" fillId="8" borderId="0" xfId="0" applyFont="1" applyFill="1"/>
    <xf numFmtId="0" fontId="0" fillId="34" borderId="0" xfId="0" applyFill="1"/>
    <xf numFmtId="0" fontId="0" fillId="2" borderId="0" xfId="0" applyFill="1"/>
    <xf numFmtId="14" fontId="2" fillId="18" borderId="2" xfId="2" applyNumberFormat="1" applyFont="1" applyFill="1" applyBorder="1"/>
    <xf numFmtId="49" fontId="22" fillId="2" borderId="0" xfId="0" applyNumberFormat="1" applyFont="1" applyFill="1" applyAlignment="1">
      <alignment horizontal="center"/>
    </xf>
    <xf numFmtId="49" fontId="12" fillId="0" borderId="0" xfId="0" applyNumberFormat="1" applyFont="1" applyAlignment="1">
      <alignment horizontal="center"/>
    </xf>
    <xf numFmtId="4" fontId="12" fillId="0" borderId="0" xfId="0" applyNumberFormat="1" applyFont="1"/>
    <xf numFmtId="0" fontId="13" fillId="0" borderId="0" xfId="0" applyFont="1" applyAlignment="1">
      <alignment horizontal="right"/>
    </xf>
    <xf numFmtId="0" fontId="23" fillId="35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8" fontId="12" fillId="0" borderId="8" xfId="0" applyNumberFormat="1" applyFont="1" applyBorder="1"/>
    <xf numFmtId="8" fontId="12" fillId="0" borderId="0" xfId="0" applyNumberFormat="1" applyFont="1"/>
    <xf numFmtId="43" fontId="12" fillId="0" borderId="0" xfId="1" applyFont="1"/>
    <xf numFmtId="0" fontId="23" fillId="0" borderId="3" xfId="0" applyFont="1" applyBorder="1"/>
    <xf numFmtId="0" fontId="23" fillId="0" borderId="3" xfId="0" applyFont="1" applyBorder="1" applyAlignment="1">
      <alignment horizontal="center"/>
    </xf>
    <xf numFmtId="43" fontId="23" fillId="0" borderId="3" xfId="1" applyFont="1" applyBorder="1" applyAlignment="1">
      <alignment horizontal="center"/>
    </xf>
    <xf numFmtId="0" fontId="23" fillId="0" borderId="0" xfId="0" applyFont="1" applyAlignment="1">
      <alignment horizontal="left"/>
    </xf>
    <xf numFmtId="14" fontId="23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43" fontId="0" fillId="0" borderId="0" xfId="1" applyFont="1" applyFill="1"/>
    <xf numFmtId="0" fontId="0" fillId="0" borderId="0" xfId="0" applyAlignment="1">
      <alignment horizontal="left"/>
    </xf>
    <xf numFmtId="0" fontId="23" fillId="0" borderId="0" xfId="0" applyFont="1" applyAlignment="1">
      <alignment horizontal="right"/>
    </xf>
    <xf numFmtId="49" fontId="0" fillId="5" borderId="0" xfId="0" applyNumberFormat="1" applyFill="1" applyAlignment="1">
      <alignment horizontal="left"/>
    </xf>
    <xf numFmtId="49" fontId="12" fillId="0" borderId="0" xfId="0" applyNumberFormat="1" applyFont="1" applyAlignment="1">
      <alignment horizontal="left"/>
    </xf>
    <xf numFmtId="43" fontId="12" fillId="0" borderId="12" xfId="1" applyFont="1" applyFill="1" applyBorder="1"/>
    <xf numFmtId="43" fontId="12" fillId="0" borderId="0" xfId="1" applyFont="1" applyFill="1" applyBorder="1"/>
    <xf numFmtId="43" fontId="23" fillId="0" borderId="0" xfId="1" applyFont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2" fillId="0" borderId="0" xfId="1" applyNumberFormat="1" applyFont="1"/>
    <xf numFmtId="4" fontId="23" fillId="0" borderId="3" xfId="1" applyNumberFormat="1" applyFont="1" applyBorder="1" applyAlignment="1">
      <alignment horizontal="center"/>
    </xf>
    <xf numFmtId="0" fontId="12" fillId="0" borderId="0" xfId="0" applyFont="1" applyAlignment="1">
      <alignment wrapText="1"/>
    </xf>
    <xf numFmtId="43" fontId="12" fillId="0" borderId="0" xfId="1" applyFont="1" applyBorder="1"/>
    <xf numFmtId="43" fontId="23" fillId="0" borderId="13" xfId="1" applyFont="1" applyBorder="1"/>
    <xf numFmtId="0" fontId="23" fillId="0" borderId="3" xfId="0" applyFont="1" applyBorder="1" applyAlignment="1">
      <alignment horizontal="left"/>
    </xf>
    <xf numFmtId="4" fontId="0" fillId="0" borderId="0" xfId="0" applyNumberFormat="1"/>
    <xf numFmtId="1" fontId="0" fillId="0" borderId="0" xfId="0" applyNumberFormat="1" applyAlignment="1">
      <alignment horizontal="left"/>
    </xf>
    <xf numFmtId="43" fontId="12" fillId="4" borderId="3" xfId="1" applyFont="1" applyFill="1" applyBorder="1"/>
    <xf numFmtId="43" fontId="12" fillId="0" borderId="10" xfId="1" applyFont="1" applyBorder="1"/>
    <xf numFmtId="43" fontId="12" fillId="0" borderId="11" xfId="1" applyFont="1" applyBorder="1"/>
    <xf numFmtId="49" fontId="13" fillId="0" borderId="0" xfId="0" applyNumberFormat="1" applyFont="1" applyAlignment="1">
      <alignment horizontal="left"/>
    </xf>
    <xf numFmtId="43" fontId="12" fillId="0" borderId="13" xfId="1" applyBorder="1" applyAlignment="1">
      <alignment horizontal="center"/>
    </xf>
    <xf numFmtId="49" fontId="0" fillId="0" borderId="0" xfId="0" applyNumberFormat="1" applyAlignment="1">
      <alignment horizontal="left"/>
    </xf>
    <xf numFmtId="0" fontId="1" fillId="0" borderId="2" xfId="2" applyFont="1" applyBorder="1" applyAlignment="1">
      <alignment horizontal="left"/>
    </xf>
    <xf numFmtId="0" fontId="1" fillId="0" borderId="2" xfId="2" applyFont="1" applyBorder="1" applyAlignment="1">
      <alignment horizontal="center"/>
    </xf>
    <xf numFmtId="0" fontId="1" fillId="0" borderId="2" xfId="2" applyFont="1" applyBorder="1"/>
    <xf numFmtId="4" fontId="1" fillId="0" borderId="2" xfId="2" applyNumberFormat="1" applyFont="1" applyBorder="1" applyAlignment="1">
      <alignment horizontal="center"/>
    </xf>
    <xf numFmtId="4" fontId="0" fillId="3" borderId="0" xfId="0" applyNumberFormat="1" applyFill="1"/>
    <xf numFmtId="4" fontId="12" fillId="3" borderId="1" xfId="0" applyNumberFormat="1" applyFont="1" applyFill="1" applyBorder="1"/>
    <xf numFmtId="4" fontId="12" fillId="3" borderId="0" xfId="0" applyNumberFormat="1" applyFont="1" applyFill="1"/>
    <xf numFmtId="166" fontId="23" fillId="0" borderId="0" xfId="0" applyNumberFormat="1" applyFont="1" applyAlignment="1">
      <alignment horizontal="left"/>
    </xf>
    <xf numFmtId="8" fontId="12" fillId="0" borderId="9" xfId="0" applyNumberFormat="1" applyFont="1" applyBorder="1"/>
    <xf numFmtId="4" fontId="23" fillId="36" borderId="0" xfId="0" applyNumberFormat="1" applyFont="1" applyFill="1"/>
    <xf numFmtId="43" fontId="12" fillId="3" borderId="0" xfId="1" applyFont="1" applyFill="1"/>
    <xf numFmtId="43" fontId="12" fillId="0" borderId="2" xfId="0" applyNumberFormat="1" applyFont="1" applyBorder="1"/>
    <xf numFmtId="43" fontId="12" fillId="0" borderId="0" xfId="0" applyNumberFormat="1" applyFont="1"/>
    <xf numFmtId="43" fontId="12" fillId="3" borderId="0" xfId="1" applyFont="1" applyFill="1" applyBorder="1"/>
    <xf numFmtId="14" fontId="0" fillId="0" borderId="0" xfId="0" applyNumberFormat="1"/>
    <xf numFmtId="0" fontId="24" fillId="5" borderId="0" xfId="0" applyFont="1" applyFill="1"/>
    <xf numFmtId="43" fontId="0" fillId="0" borderId="14" xfId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43" fontId="12" fillId="0" borderId="0" xfId="1" applyFont="1" applyFill="1" applyAlignment="1">
      <alignment horizontal="right"/>
    </xf>
    <xf numFmtId="165" fontId="12" fillId="0" borderId="0" xfId="0" applyNumberFormat="1" applyFont="1" applyAlignment="1">
      <alignment horizontal="left"/>
    </xf>
  </cellXfs>
  <cellStyles count="5">
    <cellStyle name="Comma" xfId="1" builtinId="3"/>
    <cellStyle name="Comma 2" xfId="3" xr:uid="{35ADA17D-5D33-4102-BE1A-B74EA3F5B486}"/>
    <cellStyle name="Normal" xfId="0" builtinId="0" customBuiltin="1"/>
    <cellStyle name="Normal 2" xfId="4" xr:uid="{9C59E246-4EDE-4446-8C39-FC5B2325B70A}"/>
    <cellStyle name="Normal 3" xfId="2" xr:uid="{78CC9712-A3AE-47D0-B744-EE635A57944A}"/>
  </cellStyles>
  <dxfs count="0"/>
  <tableStyles count="0" defaultTableStyle="TableStyleMedium2" defaultPivotStyle="PivotStyleLight16"/>
  <colors>
    <mruColors>
      <color rgb="FFFABF8F"/>
      <color rgb="FFFFFFCC"/>
      <color rgb="FF9BBB59"/>
      <color rgb="FFC4BD97"/>
      <color rgb="FFDA9694"/>
      <color rgb="FFCCC0DA"/>
      <color rgb="FFDAEEF3"/>
      <color rgb="FF92CDDC"/>
      <color rgb="FFF2DCDB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48EB-C70A-45E9-9B5B-4B300715AC93}">
  <sheetPr>
    <pageSetUpPr fitToPage="1"/>
  </sheetPr>
  <dimension ref="A1:E111"/>
  <sheetViews>
    <sheetView tabSelected="1" zoomScaleNormal="100" workbookViewId="0">
      <selection activeCell="E39" sqref="E39"/>
    </sheetView>
  </sheetViews>
  <sheetFormatPr defaultColWidth="9.140625" defaultRowHeight="12.75" x14ac:dyDescent="0.2"/>
  <cols>
    <col min="1" max="1" width="22.28515625" style="1" bestFit="1" customWidth="1"/>
    <col min="2" max="2" width="34.7109375" style="1" bestFit="1" customWidth="1"/>
    <col min="3" max="3" width="27.7109375" style="1" bestFit="1" customWidth="1"/>
    <col min="4" max="4" width="12.85546875" style="8" bestFit="1" customWidth="1"/>
    <col min="5" max="5" width="23.42578125" style="1" bestFit="1" customWidth="1"/>
    <col min="6" max="16384" width="9.140625" style="1"/>
  </cols>
  <sheetData>
    <row r="1" spans="1:4" ht="20.25" x14ac:dyDescent="0.3">
      <c r="B1" s="163" t="s">
        <v>226</v>
      </c>
      <c r="C1" s="164"/>
      <c r="D1" s="165"/>
    </row>
    <row r="2" spans="1:4" ht="15.75" x14ac:dyDescent="0.25">
      <c r="B2" s="166"/>
      <c r="C2" s="2"/>
      <c r="D2" s="165"/>
    </row>
    <row r="3" spans="1:4" ht="15.75" x14ac:dyDescent="0.25">
      <c r="A3" s="3" t="s">
        <v>138</v>
      </c>
      <c r="B3" s="166"/>
      <c r="C3" s="2"/>
      <c r="D3" s="165"/>
    </row>
    <row r="4" spans="1:4" x14ac:dyDescent="0.2">
      <c r="B4" t="s">
        <v>227</v>
      </c>
      <c r="C4" s="209">
        <v>762167.99</v>
      </c>
      <c r="D4" s="165"/>
    </row>
    <row r="5" spans="1:4" x14ac:dyDescent="0.2">
      <c r="B5" t="s">
        <v>228</v>
      </c>
      <c r="C5" s="209">
        <v>284120.3</v>
      </c>
      <c r="D5" s="165"/>
    </row>
    <row r="6" spans="1:4" x14ac:dyDescent="0.2">
      <c r="B6" s="1" t="s">
        <v>188</v>
      </c>
      <c r="C6" s="209">
        <v>541506.03</v>
      </c>
      <c r="D6" s="165"/>
    </row>
    <row r="7" spans="1:4" ht="13.5" thickBot="1" x14ac:dyDescent="0.25">
      <c r="B7" s="1" t="s">
        <v>139</v>
      </c>
      <c r="C7" s="210">
        <v>8.6</v>
      </c>
      <c r="D7" s="197"/>
    </row>
    <row r="8" spans="1:4" x14ac:dyDescent="0.2">
      <c r="B8" s="167" t="s">
        <v>140</v>
      </c>
      <c r="C8" s="211">
        <f>SUM(C4:C7)</f>
        <v>1587802.9200000002</v>
      </c>
      <c r="D8" s="197"/>
    </row>
    <row r="9" spans="1:4" x14ac:dyDescent="0.2">
      <c r="A9" s="168"/>
      <c r="C9" s="169"/>
      <c r="D9" s="165"/>
    </row>
    <row r="10" spans="1:4" x14ac:dyDescent="0.2">
      <c r="A10" s="168"/>
      <c r="B10" s="1" t="s">
        <v>141</v>
      </c>
      <c r="D10" s="165"/>
    </row>
    <row r="11" spans="1:4" x14ac:dyDescent="0.2">
      <c r="A11" s="168"/>
      <c r="B11" s="4" t="s">
        <v>142</v>
      </c>
      <c r="C11" s="4" t="s">
        <v>0</v>
      </c>
      <c r="D11" s="212"/>
    </row>
    <row r="12" spans="1:4" x14ac:dyDescent="0.2">
      <c r="A12" s="168"/>
      <c r="B12" s="5" t="s">
        <v>143</v>
      </c>
      <c r="C12" s="216">
        <v>97100.98</v>
      </c>
      <c r="D12" s="1"/>
    </row>
    <row r="13" spans="1:4" ht="13.5" thickBot="1" x14ac:dyDescent="0.25">
      <c r="A13" s="168"/>
      <c r="B13" s="5" t="s">
        <v>144</v>
      </c>
      <c r="C13" s="170">
        <v>27920.19</v>
      </c>
      <c r="D13" s="1"/>
    </row>
    <row r="14" spans="1:4" x14ac:dyDescent="0.2">
      <c r="A14" s="168"/>
      <c r="B14" s="6" t="s">
        <v>145</v>
      </c>
      <c r="C14" s="213">
        <f>SUM(C12:C13)</f>
        <v>125021.17</v>
      </c>
      <c r="D14" s="1"/>
    </row>
    <row r="15" spans="1:4" x14ac:dyDescent="0.2">
      <c r="B15" s="7"/>
      <c r="C15" s="171"/>
      <c r="D15" s="1"/>
    </row>
    <row r="16" spans="1:4" ht="15.75" x14ac:dyDescent="0.25">
      <c r="A16" s="2" t="s">
        <v>146</v>
      </c>
      <c r="C16" s="169"/>
      <c r="D16" s="172"/>
    </row>
    <row r="17" spans="1:5" x14ac:dyDescent="0.2">
      <c r="A17" s="173" t="s">
        <v>147</v>
      </c>
      <c r="B17" s="174" t="s">
        <v>148</v>
      </c>
      <c r="C17" s="174" t="s">
        <v>149</v>
      </c>
      <c r="D17" s="175" t="s">
        <v>150</v>
      </c>
    </row>
    <row r="18" spans="1:5" x14ac:dyDescent="0.2">
      <c r="A18" s="176" t="s">
        <v>151</v>
      </c>
      <c r="B18" s="177">
        <v>45869</v>
      </c>
      <c r="C18" s="177"/>
      <c r="D18" s="214"/>
    </row>
    <row r="19" spans="1:5" x14ac:dyDescent="0.2">
      <c r="A19" s="168">
        <v>9337</v>
      </c>
      <c r="B19" t="s">
        <v>229</v>
      </c>
      <c r="C19" t="s">
        <v>230</v>
      </c>
      <c r="D19" s="8">
        <v>100</v>
      </c>
      <c r="E19" s="219" t="s">
        <v>231</v>
      </c>
    </row>
    <row r="20" spans="1:5" x14ac:dyDescent="0.2">
      <c r="A20" s="168">
        <v>9338</v>
      </c>
      <c r="B20" s="179" t="s">
        <v>174</v>
      </c>
      <c r="C20" s="180" t="s">
        <v>232</v>
      </c>
      <c r="D20" s="15">
        <v>12810.3</v>
      </c>
      <c r="E20"/>
    </row>
    <row r="21" spans="1:5" x14ac:dyDescent="0.2">
      <c r="A21" s="168">
        <v>9339</v>
      </c>
      <c r="B21" t="s">
        <v>233</v>
      </c>
      <c r="C21" t="s">
        <v>234</v>
      </c>
      <c r="D21" s="8">
        <v>82.5</v>
      </c>
      <c r="E21" t="s">
        <v>65</v>
      </c>
    </row>
    <row r="22" spans="1:5" x14ac:dyDescent="0.2">
      <c r="A22" s="168">
        <v>9340</v>
      </c>
      <c r="B22" t="s">
        <v>235</v>
      </c>
      <c r="C22" t="s">
        <v>234</v>
      </c>
      <c r="D22" s="172">
        <v>1312.5</v>
      </c>
      <c r="E22"/>
    </row>
    <row r="23" spans="1:5" x14ac:dyDescent="0.2">
      <c r="A23" s="168">
        <v>9341</v>
      </c>
      <c r="B23" t="s">
        <v>236</v>
      </c>
      <c r="C23" t="s">
        <v>237</v>
      </c>
      <c r="D23" s="172">
        <v>31.4</v>
      </c>
    </row>
    <row r="24" spans="1:5" x14ac:dyDescent="0.2">
      <c r="A24" s="168">
        <v>9342</v>
      </c>
      <c r="B24" t="s">
        <v>152</v>
      </c>
      <c r="C24" t="s">
        <v>238</v>
      </c>
      <c r="D24" s="172">
        <v>3.25</v>
      </c>
      <c r="E24" t="s">
        <v>65</v>
      </c>
    </row>
    <row r="25" spans="1:5" x14ac:dyDescent="0.2">
      <c r="A25" s="168">
        <v>9343</v>
      </c>
      <c r="B25" t="s">
        <v>239</v>
      </c>
      <c r="C25" t="s">
        <v>240</v>
      </c>
      <c r="D25" s="172">
        <v>25</v>
      </c>
      <c r="E25"/>
    </row>
    <row r="26" spans="1:5" x14ac:dyDescent="0.2">
      <c r="A26" s="168">
        <v>9344</v>
      </c>
      <c r="B26" t="s">
        <v>153</v>
      </c>
      <c r="C26" t="s">
        <v>194</v>
      </c>
      <c r="D26" s="172">
        <v>46.45</v>
      </c>
      <c r="E26"/>
    </row>
    <row r="27" spans="1:5" x14ac:dyDescent="0.2">
      <c r="A27" s="168">
        <v>9345</v>
      </c>
      <c r="B27" t="s">
        <v>241</v>
      </c>
      <c r="C27" t="s">
        <v>234</v>
      </c>
      <c r="D27" s="172">
        <v>37.5</v>
      </c>
      <c r="E27"/>
    </row>
    <row r="28" spans="1:5" x14ac:dyDescent="0.2">
      <c r="A28" s="168">
        <v>9346</v>
      </c>
      <c r="B28" t="s">
        <v>242</v>
      </c>
      <c r="C28" t="s">
        <v>234</v>
      </c>
      <c r="D28" s="172">
        <v>510</v>
      </c>
      <c r="E28"/>
    </row>
    <row r="29" spans="1:5" x14ac:dyDescent="0.2">
      <c r="A29" s="168">
        <v>9347</v>
      </c>
      <c r="B29" t="s">
        <v>198</v>
      </c>
      <c r="C29" t="s">
        <v>73</v>
      </c>
      <c r="D29" s="172">
        <v>415612.2</v>
      </c>
      <c r="E29" t="s">
        <v>243</v>
      </c>
    </row>
    <row r="30" spans="1:5" x14ac:dyDescent="0.2">
      <c r="A30" s="168">
        <v>9348</v>
      </c>
      <c r="B30" t="s">
        <v>160</v>
      </c>
      <c r="C30" t="s">
        <v>244</v>
      </c>
      <c r="D30" s="172">
        <v>587.29999999999995</v>
      </c>
      <c r="E30"/>
    </row>
    <row r="31" spans="1:5" x14ac:dyDescent="0.2">
      <c r="A31" s="168">
        <v>9349</v>
      </c>
      <c r="B31" t="s">
        <v>245</v>
      </c>
      <c r="C31" t="s">
        <v>155</v>
      </c>
      <c r="D31" s="172">
        <v>94.53</v>
      </c>
      <c r="E31"/>
    </row>
    <row r="32" spans="1:5" x14ac:dyDescent="0.2">
      <c r="A32" s="168">
        <v>9350</v>
      </c>
      <c r="B32" t="s">
        <v>246</v>
      </c>
      <c r="C32" t="s">
        <v>234</v>
      </c>
      <c r="D32" s="172">
        <v>56.25</v>
      </c>
      <c r="E32"/>
    </row>
    <row r="33" spans="1:5" x14ac:dyDescent="0.2">
      <c r="A33" s="168">
        <v>9351</v>
      </c>
      <c r="B33" t="s">
        <v>247</v>
      </c>
      <c r="C33" t="s">
        <v>248</v>
      </c>
      <c r="D33" s="172">
        <v>5525.8</v>
      </c>
      <c r="E33"/>
    </row>
    <row r="34" spans="1:5" x14ac:dyDescent="0.2">
      <c r="A34" s="168">
        <v>9352</v>
      </c>
      <c r="B34" t="s">
        <v>156</v>
      </c>
      <c r="C34" t="s">
        <v>249</v>
      </c>
      <c r="D34" s="172">
        <v>669.38</v>
      </c>
      <c r="E34"/>
    </row>
    <row r="35" spans="1:5" x14ac:dyDescent="0.2">
      <c r="A35" s="168">
        <v>9353</v>
      </c>
      <c r="B35" t="s">
        <v>208</v>
      </c>
      <c r="C35" t="s">
        <v>73</v>
      </c>
      <c r="D35" s="172">
        <v>642990.68999999994</v>
      </c>
      <c r="E35" t="s">
        <v>250</v>
      </c>
    </row>
    <row r="36" spans="1:5" x14ac:dyDescent="0.2">
      <c r="A36" s="168">
        <v>9354</v>
      </c>
      <c r="B36" t="s">
        <v>157</v>
      </c>
      <c r="C36" t="s">
        <v>251</v>
      </c>
      <c r="D36" s="172">
        <v>1298</v>
      </c>
      <c r="E36"/>
    </row>
    <row r="37" spans="1:5" x14ac:dyDescent="0.2">
      <c r="A37" s="168">
        <v>9355</v>
      </c>
      <c r="B37" t="s">
        <v>175</v>
      </c>
      <c r="C37" t="s">
        <v>159</v>
      </c>
      <c r="D37" s="172">
        <v>160.85</v>
      </c>
      <c r="E37"/>
    </row>
    <row r="38" spans="1:5" x14ac:dyDescent="0.2">
      <c r="A38" s="168">
        <v>9356</v>
      </c>
      <c r="B38" t="s">
        <v>252</v>
      </c>
      <c r="C38" t="s">
        <v>253</v>
      </c>
      <c r="D38" s="172">
        <v>36830</v>
      </c>
      <c r="E38"/>
    </row>
    <row r="39" spans="1:5" x14ac:dyDescent="0.2">
      <c r="A39" s="168">
        <v>9357</v>
      </c>
      <c r="B39" t="s">
        <v>281</v>
      </c>
      <c r="C39" t="s">
        <v>282</v>
      </c>
      <c r="D39" s="172">
        <v>853.99</v>
      </c>
      <c r="E39"/>
    </row>
    <row r="40" spans="1:5" x14ac:dyDescent="0.2">
      <c r="A40" s="198"/>
      <c r="B40" s="1" t="s">
        <v>161</v>
      </c>
      <c r="C40" t="s">
        <v>162</v>
      </c>
      <c r="D40" s="199">
        <v>600.84</v>
      </c>
    </row>
    <row r="41" spans="1:5" ht="13.5" thickBot="1" x14ac:dyDescent="0.25">
      <c r="C41" s="183" t="s">
        <v>163</v>
      </c>
      <c r="D41" s="200">
        <f>SUM(D18:D40)</f>
        <v>1120238.7300000002</v>
      </c>
    </row>
    <row r="42" spans="1:5" ht="13.5" thickTop="1" x14ac:dyDescent="0.2">
      <c r="A42" s="220"/>
      <c r="B42" t="s">
        <v>165</v>
      </c>
      <c r="C42" t="s">
        <v>254</v>
      </c>
      <c r="D42" s="215">
        <v>5700.05</v>
      </c>
      <c r="E42"/>
    </row>
    <row r="43" spans="1:5" x14ac:dyDescent="0.2">
      <c r="A43" s="184"/>
      <c r="B43" s="1" t="s">
        <v>166</v>
      </c>
      <c r="C43" t="s">
        <v>255</v>
      </c>
      <c r="D43" s="215">
        <v>2453.79</v>
      </c>
      <c r="E43"/>
    </row>
    <row r="44" spans="1:5" x14ac:dyDescent="0.2">
      <c r="A44" s="184"/>
      <c r="B44" t="s">
        <v>256</v>
      </c>
      <c r="C44" t="s">
        <v>257</v>
      </c>
      <c r="D44" s="215">
        <v>491.72</v>
      </c>
      <c r="E44"/>
    </row>
    <row r="45" spans="1:5" x14ac:dyDescent="0.2">
      <c r="A45" s="184"/>
      <c r="B45" t="s">
        <v>258</v>
      </c>
      <c r="C45" s="1" t="s">
        <v>259</v>
      </c>
      <c r="D45" s="215">
        <v>1287.49</v>
      </c>
      <c r="E45"/>
    </row>
    <row r="46" spans="1:5" x14ac:dyDescent="0.2">
      <c r="A46" s="184"/>
      <c r="B46" t="s">
        <v>258</v>
      </c>
      <c r="C46" t="s">
        <v>259</v>
      </c>
      <c r="D46" s="215">
        <v>66.430000000000007</v>
      </c>
      <c r="E46"/>
    </row>
    <row r="47" spans="1:5" x14ac:dyDescent="0.2">
      <c r="A47" s="184"/>
      <c r="B47" t="s">
        <v>258</v>
      </c>
      <c r="C47" t="s">
        <v>260</v>
      </c>
      <c r="D47" s="215">
        <v>488.38</v>
      </c>
      <c r="E47"/>
    </row>
    <row r="48" spans="1:5" x14ac:dyDescent="0.2">
      <c r="A48" s="184"/>
      <c r="B48" t="s">
        <v>258</v>
      </c>
      <c r="C48" t="s">
        <v>261</v>
      </c>
      <c r="D48" s="215">
        <v>219.42</v>
      </c>
      <c r="E48"/>
    </row>
    <row r="49" spans="1:5" x14ac:dyDescent="0.2">
      <c r="A49" s="184"/>
      <c r="B49" t="s">
        <v>164</v>
      </c>
      <c r="C49" t="s">
        <v>262</v>
      </c>
      <c r="D49" s="215">
        <v>6001.74</v>
      </c>
      <c r="E49" s="218">
        <f>D49</f>
        <v>6001.74</v>
      </c>
    </row>
    <row r="50" spans="1:5" x14ac:dyDescent="0.2">
      <c r="A50" s="184"/>
      <c r="B50" t="s">
        <v>160</v>
      </c>
      <c r="C50" t="s">
        <v>262</v>
      </c>
      <c r="D50" s="218">
        <v>9403.5879999999997</v>
      </c>
      <c r="E50" s="218">
        <f>D50</f>
        <v>9403.5879999999997</v>
      </c>
    </row>
    <row r="51" spans="1:5" x14ac:dyDescent="0.2">
      <c r="A51" s="184"/>
      <c r="B51" t="s">
        <v>263</v>
      </c>
      <c r="C51" t="s">
        <v>264</v>
      </c>
      <c r="D51" s="218">
        <v>4105.46</v>
      </c>
      <c r="E51" s="218">
        <f>D51</f>
        <v>4105.46</v>
      </c>
    </row>
    <row r="52" spans="1:5" ht="13.5" thickBot="1" x14ac:dyDescent="0.25">
      <c r="A52" s="185"/>
      <c r="C52" s="183" t="s">
        <v>167</v>
      </c>
      <c r="D52" s="201">
        <f>SUM(D42:D51)</f>
        <v>30218.067999999996</v>
      </c>
      <c r="E52" s="186">
        <f>SUM(E49:E51)</f>
        <v>19510.788</v>
      </c>
    </row>
    <row r="53" spans="1:5" x14ac:dyDescent="0.2">
      <c r="A53" s="185"/>
      <c r="C53" s="183" t="s">
        <v>265</v>
      </c>
      <c r="D53" s="188">
        <f>D41+D52</f>
        <v>1150456.7980000002</v>
      </c>
      <c r="E53" s="221"/>
    </row>
    <row r="54" spans="1:5" x14ac:dyDescent="0.2">
      <c r="A54" s="204" t="s">
        <v>65</v>
      </c>
      <c r="C54" s="183"/>
      <c r="D54" s="188"/>
      <c r="E54" s="221"/>
    </row>
    <row r="55" spans="1:5" ht="15.75" x14ac:dyDescent="0.2">
      <c r="A55" s="185"/>
      <c r="B55" s="189" t="s">
        <v>266</v>
      </c>
      <c r="C55" s="190"/>
      <c r="D55" s="188"/>
      <c r="E55" s="221"/>
    </row>
    <row r="56" spans="1:5" ht="15.75" x14ac:dyDescent="0.2">
      <c r="A56" s="185"/>
      <c r="B56" s="189" t="s">
        <v>267</v>
      </c>
      <c r="C56" s="222" t="s">
        <v>65</v>
      </c>
      <c r="D56" s="183"/>
      <c r="E56" s="221"/>
    </row>
    <row r="57" spans="1:5" ht="15.75" x14ac:dyDescent="0.25">
      <c r="A57" s="2" t="s">
        <v>168</v>
      </c>
      <c r="D57" s="191"/>
      <c r="E57" s="221"/>
    </row>
    <row r="58" spans="1:5" x14ac:dyDescent="0.2">
      <c r="A58" s="173" t="s">
        <v>169</v>
      </c>
      <c r="B58" s="174" t="s">
        <v>170</v>
      </c>
      <c r="C58" s="174" t="s">
        <v>149</v>
      </c>
      <c r="D58" s="192" t="s">
        <v>150</v>
      </c>
      <c r="E58" s="221"/>
    </row>
    <row r="59" spans="1:5" x14ac:dyDescent="0.2">
      <c r="A59" s="168" t="s">
        <v>171</v>
      </c>
      <c r="B59" s="168" t="s">
        <v>186</v>
      </c>
      <c r="C59" s="168" t="s">
        <v>268</v>
      </c>
      <c r="D59" s="223">
        <v>1920.33</v>
      </c>
      <c r="E59" s="172"/>
    </row>
    <row r="60" spans="1:5" x14ac:dyDescent="0.2">
      <c r="A60" s="182" t="s">
        <v>171</v>
      </c>
      <c r="B60" s="182" t="s">
        <v>225</v>
      </c>
      <c r="C60" s="182" t="s">
        <v>269</v>
      </c>
      <c r="D60" s="223">
        <v>24.13</v>
      </c>
      <c r="E60" s="172"/>
    </row>
    <row r="61" spans="1:5" x14ac:dyDescent="0.2">
      <c r="A61" s="168">
        <v>212246</v>
      </c>
      <c r="B61" t="s">
        <v>2</v>
      </c>
      <c r="C61" s="178" t="s">
        <v>2</v>
      </c>
      <c r="D61" s="165">
        <v>853.05</v>
      </c>
      <c r="E61" s="8"/>
    </row>
    <row r="62" spans="1:5" x14ac:dyDescent="0.2">
      <c r="A62" s="168">
        <v>212247</v>
      </c>
      <c r="B62" t="s">
        <v>270</v>
      </c>
      <c r="C62" s="178" t="s">
        <v>187</v>
      </c>
      <c r="D62" s="165">
        <v>30</v>
      </c>
      <c r="E62" s="187"/>
    </row>
    <row r="63" spans="1:5" x14ac:dyDescent="0.2">
      <c r="A63" s="168">
        <v>212248</v>
      </c>
      <c r="B63" t="s">
        <v>271</v>
      </c>
      <c r="C63" s="193" t="s">
        <v>187</v>
      </c>
      <c r="D63" s="165">
        <v>30</v>
      </c>
      <c r="E63" s="8"/>
    </row>
    <row r="64" spans="1:5" x14ac:dyDescent="0.2">
      <c r="A64" s="168">
        <v>212249</v>
      </c>
      <c r="B64" t="s">
        <v>7</v>
      </c>
      <c r="C64" s="178" t="s">
        <v>272</v>
      </c>
      <c r="D64" s="165">
        <v>1714.76</v>
      </c>
      <c r="E64" s="187"/>
    </row>
    <row r="65" spans="1:5" x14ac:dyDescent="0.2">
      <c r="A65" s="168">
        <v>212250</v>
      </c>
      <c r="B65" s="178" t="s">
        <v>224</v>
      </c>
      <c r="C65" s="178" t="s">
        <v>273</v>
      </c>
      <c r="D65" s="165">
        <v>5964.27</v>
      </c>
      <c r="E65" s="187"/>
    </row>
    <row r="66" spans="1:5" x14ac:dyDescent="0.2">
      <c r="A66" s="168">
        <v>212251</v>
      </c>
      <c r="B66" t="s">
        <v>274</v>
      </c>
      <c r="C66" s="178" t="s">
        <v>275</v>
      </c>
      <c r="D66" s="165">
        <v>1223.78</v>
      </c>
      <c r="E66" s="8"/>
    </row>
    <row r="67" spans="1:5" ht="12" customHeight="1" x14ac:dyDescent="0.2">
      <c r="A67" s="168">
        <v>212252</v>
      </c>
      <c r="B67" t="s">
        <v>2</v>
      </c>
      <c r="C67" s="178" t="s">
        <v>2</v>
      </c>
      <c r="D67" s="165">
        <v>75.58</v>
      </c>
      <c r="E67" s="8"/>
    </row>
    <row r="68" spans="1:5" ht="25.5" x14ac:dyDescent="0.2">
      <c r="A68" s="168">
        <v>212253</v>
      </c>
      <c r="B68" s="182" t="s">
        <v>7</v>
      </c>
      <c r="C68" s="178" t="s">
        <v>276</v>
      </c>
      <c r="D68" s="165">
        <v>15615.38</v>
      </c>
      <c r="E68" s="8"/>
    </row>
    <row r="69" spans="1:5" x14ac:dyDescent="0.2">
      <c r="A69" s="168">
        <v>212254</v>
      </c>
      <c r="B69" s="182" t="s">
        <v>180</v>
      </c>
      <c r="C69" s="178" t="s">
        <v>277</v>
      </c>
      <c r="D69" s="165">
        <v>49396.31</v>
      </c>
      <c r="E69" s="8"/>
    </row>
    <row r="70" spans="1:5" x14ac:dyDescent="0.2">
      <c r="A70" s="168">
        <v>212255</v>
      </c>
      <c r="B70" s="182" t="s">
        <v>224</v>
      </c>
      <c r="C70" s="178" t="s">
        <v>278</v>
      </c>
      <c r="D70" s="165">
        <v>41292.32</v>
      </c>
      <c r="E70" s="8"/>
    </row>
    <row r="71" spans="1:5" ht="25.5" x14ac:dyDescent="0.2">
      <c r="A71" s="168">
        <v>212256</v>
      </c>
      <c r="B71" s="182" t="s">
        <v>7</v>
      </c>
      <c r="C71" s="178" t="s">
        <v>279</v>
      </c>
      <c r="D71" s="165">
        <v>351162.06</v>
      </c>
      <c r="E71" s="172"/>
    </row>
    <row r="72" spans="1:5" x14ac:dyDescent="0.2">
      <c r="A72" s="182" t="s">
        <v>65</v>
      </c>
      <c r="B72" s="182" t="s">
        <v>65</v>
      </c>
      <c r="D72" s="195">
        <f>SUM(D59:D71)</f>
        <v>469301.97</v>
      </c>
      <c r="E72" s="172"/>
    </row>
    <row r="73" spans="1:5" ht="15.75" x14ac:dyDescent="0.25">
      <c r="A73" s="3" t="s">
        <v>172</v>
      </c>
      <c r="B73" s="168"/>
      <c r="C73" s="168"/>
      <c r="D73" s="188"/>
      <c r="E73" s="172"/>
    </row>
    <row r="74" spans="1:5" x14ac:dyDescent="0.2">
      <c r="A74" s="196" t="s">
        <v>173</v>
      </c>
      <c r="B74" s="174" t="s">
        <v>148</v>
      </c>
      <c r="C74" s="174" t="s">
        <v>149</v>
      </c>
      <c r="D74" s="192" t="s">
        <v>150</v>
      </c>
    </row>
    <row r="75" spans="1:5" x14ac:dyDescent="0.2">
      <c r="A75" s="176" t="s">
        <v>151</v>
      </c>
      <c r="B75" s="177">
        <v>45838</v>
      </c>
      <c r="C75" s="177"/>
    </row>
    <row r="76" spans="1:5" x14ac:dyDescent="0.2">
      <c r="A76" s="182">
        <v>9313</v>
      </c>
      <c r="B76" s="179" t="s">
        <v>183</v>
      </c>
      <c r="C76" s="179" t="s">
        <v>189</v>
      </c>
      <c r="D76" s="8">
        <v>114</v>
      </c>
    </row>
    <row r="77" spans="1:5" x14ac:dyDescent="0.2">
      <c r="A77" s="182">
        <v>9314</v>
      </c>
      <c r="B77" s="179" t="s">
        <v>190</v>
      </c>
      <c r="C77" s="179" t="s">
        <v>191</v>
      </c>
      <c r="D77" s="8">
        <v>6660.3</v>
      </c>
      <c r="E77"/>
    </row>
    <row r="78" spans="1:5" x14ac:dyDescent="0.2">
      <c r="A78" s="182">
        <v>9315</v>
      </c>
      <c r="B78" s="179" t="s">
        <v>174</v>
      </c>
      <c r="C78" s="179" t="s">
        <v>192</v>
      </c>
      <c r="D78" s="8">
        <v>41160.5</v>
      </c>
      <c r="E78"/>
    </row>
    <row r="79" spans="1:5" x14ac:dyDescent="0.2">
      <c r="A79" s="182">
        <v>9316</v>
      </c>
      <c r="B79" s="179" t="s">
        <v>184</v>
      </c>
      <c r="C79" s="179" t="s">
        <v>193</v>
      </c>
      <c r="D79" s="8">
        <v>72</v>
      </c>
      <c r="E79"/>
    </row>
    <row r="80" spans="1:5" x14ac:dyDescent="0.2">
      <c r="A80" s="182">
        <v>9317</v>
      </c>
      <c r="B80" s="179" t="s">
        <v>152</v>
      </c>
      <c r="C80" s="179" t="s">
        <v>177</v>
      </c>
      <c r="D80" s="8">
        <v>301.22000000000003</v>
      </c>
      <c r="E80"/>
    </row>
    <row r="81" spans="1:5" x14ac:dyDescent="0.2">
      <c r="A81" s="182">
        <v>9318</v>
      </c>
      <c r="B81" s="179" t="s">
        <v>153</v>
      </c>
      <c r="C81" s="179" t="s">
        <v>194</v>
      </c>
      <c r="D81" s="8">
        <v>46.45</v>
      </c>
      <c r="E81"/>
    </row>
    <row r="82" spans="1:5" x14ac:dyDescent="0.2">
      <c r="A82" s="182">
        <v>9319</v>
      </c>
      <c r="B82" s="179" t="s">
        <v>164</v>
      </c>
      <c r="C82" s="179" t="s">
        <v>195</v>
      </c>
      <c r="D82" s="8">
        <v>149.38</v>
      </c>
      <c r="E82"/>
    </row>
    <row r="83" spans="1:5" x14ac:dyDescent="0.2">
      <c r="A83" s="182">
        <v>9320</v>
      </c>
      <c r="B83" s="179" t="s">
        <v>196</v>
      </c>
      <c r="C83" s="179" t="s">
        <v>197</v>
      </c>
      <c r="D83" s="8">
        <v>270</v>
      </c>
      <c r="E83"/>
    </row>
    <row r="84" spans="1:5" x14ac:dyDescent="0.2">
      <c r="A84" s="182">
        <v>9321</v>
      </c>
      <c r="B84" s="179" t="s">
        <v>198</v>
      </c>
      <c r="C84" s="179" t="s">
        <v>73</v>
      </c>
      <c r="D84" s="8">
        <v>87720</v>
      </c>
      <c r="E84" t="s">
        <v>199</v>
      </c>
    </row>
    <row r="85" spans="1:5" x14ac:dyDescent="0.2">
      <c r="A85" s="182">
        <v>9322</v>
      </c>
      <c r="B85" s="179" t="s">
        <v>200</v>
      </c>
      <c r="C85" s="180" t="s">
        <v>201</v>
      </c>
      <c r="D85" s="8">
        <v>10006.950000000001</v>
      </c>
      <c r="E85" t="s">
        <v>65</v>
      </c>
    </row>
    <row r="86" spans="1:5" x14ac:dyDescent="0.2">
      <c r="A86" s="182">
        <v>9323</v>
      </c>
      <c r="B86" s="179" t="s">
        <v>160</v>
      </c>
      <c r="C86" s="179" t="s">
        <v>195</v>
      </c>
      <c r="D86" s="172">
        <v>105</v>
      </c>
      <c r="E86"/>
    </row>
    <row r="87" spans="1:5" x14ac:dyDescent="0.2">
      <c r="A87" s="182">
        <v>9324</v>
      </c>
      <c r="B87" s="179" t="s">
        <v>154</v>
      </c>
      <c r="C87" s="179" t="s">
        <v>155</v>
      </c>
      <c r="D87" s="8">
        <v>49.44</v>
      </c>
      <c r="E87" t="s">
        <v>65</v>
      </c>
    </row>
    <row r="88" spans="1:5" x14ac:dyDescent="0.2">
      <c r="A88" s="182">
        <v>9325</v>
      </c>
      <c r="B88" s="179" t="s">
        <v>202</v>
      </c>
      <c r="C88" s="179" t="s">
        <v>203</v>
      </c>
      <c r="D88" s="8">
        <v>7272.39</v>
      </c>
      <c r="E88"/>
    </row>
    <row r="89" spans="1:5" x14ac:dyDescent="0.2">
      <c r="A89" s="182">
        <v>9326</v>
      </c>
      <c r="B89" s="179" t="s">
        <v>204</v>
      </c>
      <c r="C89" s="179" t="s">
        <v>205</v>
      </c>
      <c r="D89" s="172">
        <v>20028</v>
      </c>
      <c r="E89"/>
    </row>
    <row r="90" spans="1:5" x14ac:dyDescent="0.2">
      <c r="A90" s="168">
        <v>9327</v>
      </c>
      <c r="B90" s="179" t="s">
        <v>206</v>
      </c>
      <c r="C90" s="179" t="s">
        <v>207</v>
      </c>
      <c r="D90" s="172">
        <v>577.5</v>
      </c>
    </row>
    <row r="91" spans="1:5" x14ac:dyDescent="0.2">
      <c r="A91" s="168">
        <v>9328</v>
      </c>
      <c r="B91" s="179" t="s">
        <v>208</v>
      </c>
      <c r="C91" s="179" t="s">
        <v>209</v>
      </c>
      <c r="D91" s="172">
        <v>273872.15999999997</v>
      </c>
      <c r="E91" t="s">
        <v>210</v>
      </c>
    </row>
    <row r="92" spans="1:5" x14ac:dyDescent="0.2">
      <c r="A92" s="168">
        <v>9329</v>
      </c>
      <c r="B92" s="179" t="s">
        <v>178</v>
      </c>
      <c r="C92" s="179" t="s">
        <v>211</v>
      </c>
      <c r="D92" s="172">
        <v>400</v>
      </c>
    </row>
    <row r="93" spans="1:5" x14ac:dyDescent="0.2">
      <c r="A93" s="168">
        <v>9330</v>
      </c>
      <c r="B93" s="179" t="s">
        <v>212</v>
      </c>
      <c r="C93" s="179" t="s">
        <v>213</v>
      </c>
      <c r="D93" s="172">
        <v>1128</v>
      </c>
      <c r="E93" t="s">
        <v>65</v>
      </c>
    </row>
    <row r="94" spans="1:5" x14ac:dyDescent="0.2">
      <c r="A94" s="168">
        <v>9331</v>
      </c>
      <c r="B94" s="179" t="s">
        <v>157</v>
      </c>
      <c r="C94" s="179" t="s">
        <v>158</v>
      </c>
      <c r="D94" s="172">
        <v>1298</v>
      </c>
    </row>
    <row r="95" spans="1:5" x14ac:dyDescent="0.2">
      <c r="A95" s="168">
        <v>9332</v>
      </c>
      <c r="B95" s="179" t="s">
        <v>175</v>
      </c>
      <c r="C95" s="179" t="s">
        <v>159</v>
      </c>
      <c r="D95" s="172">
        <v>160.91999999999999</v>
      </c>
    </row>
    <row r="96" spans="1:5" x14ac:dyDescent="0.2">
      <c r="A96" s="168">
        <v>9333</v>
      </c>
      <c r="B96" s="179" t="s">
        <v>214</v>
      </c>
      <c r="C96" s="179" t="s">
        <v>215</v>
      </c>
      <c r="D96" s="172">
        <v>3888.89</v>
      </c>
      <c r="E96" s="217"/>
    </row>
    <row r="97" spans="1:5" x14ac:dyDescent="0.2">
      <c r="A97" s="198"/>
      <c r="B97" s="1" t="s">
        <v>161</v>
      </c>
      <c r="C97" t="s">
        <v>162</v>
      </c>
      <c r="D97" s="199">
        <v>1067.03</v>
      </c>
    </row>
    <row r="98" spans="1:5" ht="13.5" thickBot="1" x14ac:dyDescent="0.25">
      <c r="C98" s="183" t="s">
        <v>163</v>
      </c>
      <c r="D98" s="200">
        <f>SUM(D75:D97)</f>
        <v>456348.13000000006</v>
      </c>
    </row>
    <row r="99" spans="1:5" ht="13.5" thickTop="1" x14ac:dyDescent="0.2">
      <c r="A99" s="184"/>
      <c r="B99" t="s">
        <v>165</v>
      </c>
      <c r="C99" t="s">
        <v>216</v>
      </c>
      <c r="D99" s="215">
        <v>5245.65</v>
      </c>
      <c r="E99"/>
    </row>
    <row r="100" spans="1:5" x14ac:dyDescent="0.2">
      <c r="A100" s="184"/>
      <c r="B100" t="s">
        <v>165</v>
      </c>
      <c r="C100" t="s">
        <v>217</v>
      </c>
      <c r="D100" s="215">
        <v>272.3</v>
      </c>
      <c r="E100"/>
    </row>
    <row r="101" spans="1:5" x14ac:dyDescent="0.2">
      <c r="A101" s="184"/>
      <c r="B101" s="1" t="s">
        <v>166</v>
      </c>
      <c r="C101" t="s">
        <v>218</v>
      </c>
      <c r="D101" s="215">
        <v>1771.15</v>
      </c>
      <c r="E101"/>
    </row>
    <row r="102" spans="1:5" x14ac:dyDescent="0.2">
      <c r="A102" s="184" t="s">
        <v>219</v>
      </c>
      <c r="B102" t="s">
        <v>164</v>
      </c>
      <c r="C102" t="s">
        <v>220</v>
      </c>
      <c r="D102" s="215">
        <v>1508.37</v>
      </c>
      <c r="E102" s="181"/>
    </row>
    <row r="103" spans="1:5" x14ac:dyDescent="0.2">
      <c r="A103" s="184"/>
      <c r="B103" t="s">
        <v>164</v>
      </c>
      <c r="C103" t="s">
        <v>221</v>
      </c>
      <c r="D103" s="215">
        <v>5950.47</v>
      </c>
      <c r="E103" s="215">
        <f>D103</f>
        <v>5950.47</v>
      </c>
    </row>
    <row r="104" spans="1:5" x14ac:dyDescent="0.2">
      <c r="A104" s="184"/>
      <c r="B104" t="s">
        <v>160</v>
      </c>
      <c r="C104" t="s">
        <v>221</v>
      </c>
      <c r="D104" s="218">
        <v>9403.58</v>
      </c>
      <c r="E104" s="215">
        <f>D104</f>
        <v>9403.58</v>
      </c>
    </row>
    <row r="105" spans="1:5" x14ac:dyDescent="0.2">
      <c r="A105" s="184"/>
      <c r="B105" t="s">
        <v>185</v>
      </c>
      <c r="C105" t="s">
        <v>222</v>
      </c>
      <c r="D105" s="215">
        <v>2861.98</v>
      </c>
      <c r="E105" s="215">
        <f>D105</f>
        <v>2861.98</v>
      </c>
    </row>
    <row r="106" spans="1:5" ht="13.5" thickBot="1" x14ac:dyDescent="0.25">
      <c r="A106" s="185"/>
      <c r="C106" s="183" t="s">
        <v>167</v>
      </c>
      <c r="D106" s="201">
        <f>SUM(D99:D105)</f>
        <v>27013.500000000004</v>
      </c>
      <c r="E106" s="186">
        <f>SUM(E103:E105)</f>
        <v>18216.03</v>
      </c>
    </row>
    <row r="107" spans="1:5" x14ac:dyDescent="0.2">
      <c r="A107" s="185"/>
      <c r="B107" t="s">
        <v>65</v>
      </c>
      <c r="C107" s="183" t="s">
        <v>223</v>
      </c>
      <c r="D107" s="188">
        <f>D98+D106</f>
        <v>483361.63000000006</v>
      </c>
      <c r="E107" s="187"/>
    </row>
    <row r="108" spans="1:5" x14ac:dyDescent="0.2">
      <c r="A108" s="224"/>
      <c r="B108"/>
      <c r="C108" s="182"/>
      <c r="D108" s="203"/>
      <c r="E108" s="172"/>
    </row>
    <row r="109" spans="1:5" ht="15.75" x14ac:dyDescent="0.25">
      <c r="A109" s="202" t="s">
        <v>139</v>
      </c>
      <c r="C109" s="183"/>
      <c r="D109" s="188"/>
    </row>
    <row r="110" spans="1:5" x14ac:dyDescent="0.2">
      <c r="A110" s="196" t="s">
        <v>176</v>
      </c>
      <c r="B110" s="174" t="s">
        <v>148</v>
      </c>
      <c r="C110" s="174" t="s">
        <v>149</v>
      </c>
      <c r="D110" s="192" t="s">
        <v>150</v>
      </c>
      <c r="E110" s="172"/>
    </row>
    <row r="111" spans="1:5" x14ac:dyDescent="0.2">
      <c r="A111" s="224">
        <v>45873</v>
      </c>
      <c r="B111" t="s">
        <v>157</v>
      </c>
      <c r="C111" s="182" t="s">
        <v>280</v>
      </c>
      <c r="D111" s="203">
        <v>31.4</v>
      </c>
      <c r="E111" s="194"/>
    </row>
  </sheetData>
  <pageMargins left="0.25" right="0.25" top="0.75" bottom="0.75" header="0.3" footer="0.3"/>
  <pageSetup scale="86" fitToHeight="0" orientation="portrait" r:id="rId1"/>
  <headerFooter alignWithMargins="0">
    <oddHeader>&amp;L&amp;8Columbia Conservation District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6AA9-99FA-4D02-A384-5F6984EA403A}">
  <sheetPr>
    <pageSetUpPr fitToPage="1"/>
  </sheetPr>
  <dimension ref="A1:S44"/>
  <sheetViews>
    <sheetView topLeftCell="A4" zoomScaleNormal="100" workbookViewId="0">
      <selection activeCell="J28" sqref="J28"/>
    </sheetView>
  </sheetViews>
  <sheetFormatPr defaultRowHeight="12.75" x14ac:dyDescent="0.2"/>
  <cols>
    <col min="2" max="2" width="19.5703125" customWidth="1"/>
    <col min="3" max="3" width="11.28515625" customWidth="1"/>
    <col min="5" max="6" width="11.7109375" customWidth="1"/>
    <col min="7" max="7" width="10.42578125" customWidth="1"/>
    <col min="8" max="8" width="11.85546875" customWidth="1"/>
    <col min="9" max="9" width="8.28515625" hidden="1" customWidth="1"/>
    <col min="10" max="10" width="10.7109375" customWidth="1"/>
    <col min="12" max="12" width="10.7109375" customWidth="1"/>
    <col min="13" max="14" width="0" hidden="1" customWidth="1"/>
    <col min="15" max="15" width="10.140625" customWidth="1"/>
    <col min="16" max="16" width="10.5703125" customWidth="1"/>
  </cols>
  <sheetData>
    <row r="1" spans="1:19" ht="15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9" ht="1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9" ht="15" x14ac:dyDescent="0.25">
      <c r="A3" s="23"/>
      <c r="B3" s="3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9" ht="60" x14ac:dyDescent="0.25">
      <c r="A4" s="35" t="s">
        <v>42</v>
      </c>
      <c r="B4" s="35" t="s">
        <v>43</v>
      </c>
      <c r="C4" s="35" t="s">
        <v>44</v>
      </c>
      <c r="D4" s="36" t="s">
        <v>45</v>
      </c>
      <c r="E4" s="36" t="s">
        <v>46</v>
      </c>
      <c r="F4" s="52" t="s">
        <v>47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68</v>
      </c>
      <c r="N4" s="36" t="s">
        <v>69</v>
      </c>
      <c r="O4" s="36" t="s">
        <v>70</v>
      </c>
      <c r="P4" s="52" t="s">
        <v>71</v>
      </c>
      <c r="Q4" s="23"/>
    </row>
    <row r="5" spans="1:19" ht="15" hidden="1" x14ac:dyDescent="0.25">
      <c r="A5" s="37"/>
      <c r="B5" s="37"/>
      <c r="C5" s="38"/>
      <c r="D5" s="39"/>
      <c r="E5" s="40"/>
      <c r="F5" s="40"/>
      <c r="G5" s="41"/>
      <c r="H5" s="40"/>
      <c r="I5" s="40"/>
      <c r="J5" s="42"/>
      <c r="K5" s="43"/>
      <c r="L5" s="37"/>
      <c r="M5" s="37"/>
      <c r="N5" s="37"/>
      <c r="O5" s="37"/>
      <c r="P5" s="37"/>
      <c r="Q5" s="23"/>
    </row>
    <row r="6" spans="1:19" ht="15" hidden="1" x14ac:dyDescent="0.25">
      <c r="A6" s="44" t="s">
        <v>5</v>
      </c>
      <c r="B6" s="53" t="s">
        <v>76</v>
      </c>
      <c r="C6" s="54">
        <v>84836</v>
      </c>
      <c r="D6" s="55" t="s">
        <v>54</v>
      </c>
      <c r="E6" s="56">
        <v>0</v>
      </c>
      <c r="F6" s="56">
        <v>0</v>
      </c>
      <c r="G6" s="57" t="e">
        <f t="shared" ref="G6:G11" si="0">F6/E6</f>
        <v>#DIV/0!</v>
      </c>
      <c r="H6" s="56"/>
      <c r="I6" s="58" t="e">
        <f>N6/M6</f>
        <v>#DIV/0!</v>
      </c>
      <c r="J6" s="59">
        <v>44834</v>
      </c>
      <c r="K6" s="60" t="s">
        <v>55</v>
      </c>
      <c r="L6" s="59">
        <v>43922</v>
      </c>
      <c r="M6" s="61">
        <v>0</v>
      </c>
      <c r="N6" s="62">
        <f>_xlfn.DAYS(P6,$B$3)/30</f>
        <v>1495.5</v>
      </c>
      <c r="O6" s="59">
        <v>43952</v>
      </c>
      <c r="P6" s="59">
        <v>44865</v>
      </c>
      <c r="Q6" s="23"/>
    </row>
    <row r="7" spans="1:19" ht="15" hidden="1" x14ac:dyDescent="0.25">
      <c r="A7" s="44"/>
      <c r="B7" s="53" t="s">
        <v>77</v>
      </c>
      <c r="C7" s="54">
        <v>87434</v>
      </c>
      <c r="D7" s="55" t="s">
        <v>54</v>
      </c>
      <c r="E7" s="56">
        <v>0</v>
      </c>
      <c r="F7" s="56">
        <v>0</v>
      </c>
      <c r="G7" s="57" t="e">
        <f t="shared" si="0"/>
        <v>#DIV/0!</v>
      </c>
      <c r="H7" s="56"/>
      <c r="I7" s="58" t="e">
        <f>N7/M7</f>
        <v>#DIV/0!</v>
      </c>
      <c r="J7" s="59">
        <v>44651</v>
      </c>
      <c r="K7" s="60" t="s">
        <v>55</v>
      </c>
      <c r="L7" s="59">
        <v>44287</v>
      </c>
      <c r="M7" s="61">
        <v>0</v>
      </c>
      <c r="N7" s="62">
        <f>_xlfn.DAYS(P7,$B$3)/30</f>
        <v>1489.3666666666666</v>
      </c>
      <c r="O7" s="59">
        <v>44317</v>
      </c>
      <c r="P7" s="59">
        <v>44681</v>
      </c>
      <c r="Q7" s="23"/>
    </row>
    <row r="8" spans="1:19" ht="15" hidden="1" x14ac:dyDescent="0.25">
      <c r="A8" s="44" t="s">
        <v>5</v>
      </c>
      <c r="B8" s="72" t="s">
        <v>72</v>
      </c>
      <c r="C8" s="73">
        <v>87504</v>
      </c>
      <c r="D8" s="74" t="s">
        <v>54</v>
      </c>
      <c r="E8" s="75">
        <v>0</v>
      </c>
      <c r="F8" s="75">
        <v>0</v>
      </c>
      <c r="G8" s="76" t="e">
        <f t="shared" si="0"/>
        <v>#DIV/0!</v>
      </c>
      <c r="H8" s="75">
        <v>0</v>
      </c>
      <c r="I8" s="77">
        <f>N8/M8</f>
        <v>83.083333333333329</v>
      </c>
      <c r="J8" s="78">
        <v>44834</v>
      </c>
      <c r="K8" s="79" t="s">
        <v>55</v>
      </c>
      <c r="L8" s="78">
        <v>44287</v>
      </c>
      <c r="M8" s="80">
        <v>18</v>
      </c>
      <c r="N8" s="81">
        <f>_xlfn.DAYS(P8,$B$3)/30</f>
        <v>1495.5</v>
      </c>
      <c r="O8" s="78">
        <v>44317</v>
      </c>
      <c r="P8" s="78">
        <v>44865</v>
      </c>
      <c r="Q8" s="23"/>
      <c r="S8" t="s">
        <v>65</v>
      </c>
    </row>
    <row r="9" spans="1:19" ht="15" x14ac:dyDescent="0.25">
      <c r="A9" s="44" t="s">
        <v>5</v>
      </c>
      <c r="B9" s="205" t="s">
        <v>179</v>
      </c>
      <c r="C9" s="38">
        <v>96767</v>
      </c>
      <c r="D9" s="206" t="s">
        <v>129</v>
      </c>
      <c r="E9" s="40">
        <v>403363</v>
      </c>
      <c r="F9" s="40">
        <v>393767.86</v>
      </c>
      <c r="G9" s="41">
        <f t="shared" si="0"/>
        <v>0.97621214637931586</v>
      </c>
      <c r="H9" s="40">
        <v>7928.03</v>
      </c>
      <c r="I9" s="46">
        <f>N9/M9</f>
        <v>8.3333333333333329E-2</v>
      </c>
      <c r="J9" s="42">
        <v>46112</v>
      </c>
      <c r="K9" s="43" t="s">
        <v>55</v>
      </c>
      <c r="L9" s="42">
        <v>45748</v>
      </c>
      <c r="M9" s="37">
        <v>12</v>
      </c>
      <c r="N9" s="47">
        <v>1</v>
      </c>
      <c r="O9" s="42">
        <v>45748</v>
      </c>
      <c r="P9" s="42">
        <v>46112</v>
      </c>
      <c r="Q9" s="23"/>
    </row>
    <row r="10" spans="1:19" ht="15" hidden="1" x14ac:dyDescent="0.25">
      <c r="A10" s="44" t="s">
        <v>5</v>
      </c>
      <c r="B10" s="119" t="s">
        <v>96</v>
      </c>
      <c r="C10" s="38">
        <v>91598</v>
      </c>
      <c r="D10" s="142" t="s">
        <v>56</v>
      </c>
      <c r="E10" s="40">
        <v>515000</v>
      </c>
      <c r="F10" s="40">
        <v>0</v>
      </c>
      <c r="G10" s="41">
        <f t="shared" si="0"/>
        <v>0</v>
      </c>
      <c r="H10" s="40">
        <v>0</v>
      </c>
      <c r="I10" s="46"/>
      <c r="J10" s="42">
        <v>46022</v>
      </c>
      <c r="K10" s="134" t="s">
        <v>55</v>
      </c>
      <c r="L10" s="42">
        <v>44927</v>
      </c>
      <c r="M10" s="37">
        <v>36</v>
      </c>
      <c r="N10" s="47">
        <v>21</v>
      </c>
      <c r="O10" s="42">
        <v>44927</v>
      </c>
      <c r="P10" s="42">
        <v>46022</v>
      </c>
      <c r="Q10" s="23"/>
    </row>
    <row r="11" spans="1:19" ht="15" x14ac:dyDescent="0.25">
      <c r="A11" s="44" t="s">
        <v>5</v>
      </c>
      <c r="B11" s="141" t="s">
        <v>76</v>
      </c>
      <c r="C11" s="38">
        <v>94721</v>
      </c>
      <c r="D11" s="206" t="s">
        <v>129</v>
      </c>
      <c r="E11" s="40">
        <v>625000</v>
      </c>
      <c r="F11" s="40">
        <v>625000</v>
      </c>
      <c r="G11" s="41">
        <f t="shared" si="0"/>
        <v>1</v>
      </c>
      <c r="H11" s="40">
        <v>0</v>
      </c>
      <c r="I11" s="46"/>
      <c r="J11" s="42">
        <v>46053</v>
      </c>
      <c r="K11" s="134" t="s">
        <v>55</v>
      </c>
      <c r="L11" s="42">
        <v>45413</v>
      </c>
      <c r="M11" s="37"/>
      <c r="N11" s="47"/>
      <c r="O11" s="42">
        <v>45413</v>
      </c>
      <c r="P11" s="42">
        <v>46053</v>
      </c>
      <c r="Q11" s="23"/>
    </row>
    <row r="12" spans="1:19" ht="15" x14ac:dyDescent="0.25">
      <c r="A12" s="44" t="s">
        <v>7</v>
      </c>
      <c r="B12" s="45" t="s">
        <v>1</v>
      </c>
      <c r="C12" s="121" t="s">
        <v>97</v>
      </c>
      <c r="D12" s="39" t="s">
        <v>56</v>
      </c>
      <c r="E12" s="40">
        <v>68500</v>
      </c>
      <c r="F12" s="40">
        <v>39386.21</v>
      </c>
      <c r="G12" s="41">
        <f t="shared" ref="G12:G22" si="1">F12/E12</f>
        <v>0.57498116788321163</v>
      </c>
      <c r="H12" s="40">
        <v>0</v>
      </c>
      <c r="I12" s="46">
        <f t="shared" ref="I12:I17" si="2">N12/M12</f>
        <v>0.66666666666666663</v>
      </c>
      <c r="J12" s="42">
        <v>45838</v>
      </c>
      <c r="K12" s="134" t="s">
        <v>119</v>
      </c>
      <c r="L12" s="42">
        <v>45108</v>
      </c>
      <c r="M12" s="37">
        <v>24</v>
      </c>
      <c r="N12" s="47">
        <v>16</v>
      </c>
      <c r="O12" s="42">
        <v>45108</v>
      </c>
      <c r="P12" s="42">
        <v>45838</v>
      </c>
      <c r="Q12" s="23"/>
    </row>
    <row r="13" spans="1:19" ht="15" x14ac:dyDescent="0.25">
      <c r="A13" s="45"/>
      <c r="B13" s="45" t="s">
        <v>58</v>
      </c>
      <c r="C13" s="121" t="s">
        <v>98</v>
      </c>
      <c r="D13" s="39" t="s">
        <v>56</v>
      </c>
      <c r="E13" s="40">
        <v>456471.1</v>
      </c>
      <c r="F13" s="40">
        <v>7799.58</v>
      </c>
      <c r="G13" s="41">
        <f t="shared" si="1"/>
        <v>1.7086689606417581E-2</v>
      </c>
      <c r="H13" s="40">
        <v>755.75</v>
      </c>
      <c r="I13" s="46">
        <f t="shared" si="2"/>
        <v>0.66666666666666663</v>
      </c>
      <c r="J13" s="42">
        <v>45838</v>
      </c>
      <c r="K13" s="134" t="s">
        <v>119</v>
      </c>
      <c r="L13" s="42">
        <v>45108</v>
      </c>
      <c r="M13" s="37">
        <v>24</v>
      </c>
      <c r="N13" s="47">
        <v>16</v>
      </c>
      <c r="O13" s="42">
        <v>45108</v>
      </c>
      <c r="P13" s="42">
        <v>45838</v>
      </c>
      <c r="Q13" s="23"/>
    </row>
    <row r="14" spans="1:19" ht="15" hidden="1" x14ac:dyDescent="0.25">
      <c r="A14" s="37"/>
      <c r="B14" s="45" t="s">
        <v>59</v>
      </c>
      <c r="C14" s="38" t="s">
        <v>78</v>
      </c>
      <c r="D14" s="39" t="s">
        <v>56</v>
      </c>
      <c r="E14" s="40">
        <v>0</v>
      </c>
      <c r="F14" s="40">
        <v>0</v>
      </c>
      <c r="G14" s="41" t="e">
        <f t="shared" si="1"/>
        <v>#DIV/0!</v>
      </c>
      <c r="H14" s="40">
        <v>0</v>
      </c>
      <c r="I14" s="46" t="e">
        <f t="shared" si="2"/>
        <v>#DIV/0!</v>
      </c>
      <c r="J14" s="42">
        <v>44742</v>
      </c>
      <c r="K14" s="43" t="s">
        <v>57</v>
      </c>
      <c r="L14" s="42">
        <v>44378</v>
      </c>
      <c r="M14" s="37">
        <v>0</v>
      </c>
      <c r="N14" s="47">
        <f t="shared" ref="N14:N19" si="3">_xlfn.DAYS(P14,$B$3)/30</f>
        <v>1491.7333333333333</v>
      </c>
      <c r="O14" s="42">
        <v>44409</v>
      </c>
      <c r="P14" s="42">
        <v>44752</v>
      </c>
      <c r="Q14" s="23" t="s">
        <v>65</v>
      </c>
    </row>
    <row r="15" spans="1:19" ht="15" x14ac:dyDescent="0.25">
      <c r="A15" s="37"/>
      <c r="B15" s="45" t="s">
        <v>60</v>
      </c>
      <c r="C15" s="121" t="s">
        <v>99</v>
      </c>
      <c r="D15" s="39" t="s">
        <v>56</v>
      </c>
      <c r="E15" s="40">
        <v>95166</v>
      </c>
      <c r="F15" s="40">
        <v>28370.18</v>
      </c>
      <c r="G15" s="41">
        <f t="shared" si="1"/>
        <v>0.29811256120883511</v>
      </c>
      <c r="H15" s="40">
        <v>245.63</v>
      </c>
      <c r="I15" s="46">
        <f t="shared" si="2"/>
        <v>0.66666666666666663</v>
      </c>
      <c r="J15" s="42">
        <v>45838</v>
      </c>
      <c r="K15" s="134" t="s">
        <v>119</v>
      </c>
      <c r="L15" s="42">
        <v>45108</v>
      </c>
      <c r="M15" s="37">
        <v>24</v>
      </c>
      <c r="N15" s="47">
        <v>16</v>
      </c>
      <c r="O15" s="42">
        <v>45108</v>
      </c>
      <c r="P15" s="42">
        <v>45838</v>
      </c>
      <c r="Q15" s="23"/>
    </row>
    <row r="16" spans="1:19" ht="15" x14ac:dyDescent="0.25">
      <c r="A16" s="48"/>
      <c r="B16" s="63" t="s">
        <v>59</v>
      </c>
      <c r="C16" s="64" t="s">
        <v>121</v>
      </c>
      <c r="D16" s="65" t="s">
        <v>56</v>
      </c>
      <c r="E16" s="66">
        <v>240490.98</v>
      </c>
      <c r="F16" s="66">
        <v>82841.13</v>
      </c>
      <c r="G16" s="67">
        <f t="shared" si="1"/>
        <v>0.34446668228471605</v>
      </c>
      <c r="H16" s="66">
        <v>25230.13</v>
      </c>
      <c r="I16" s="68">
        <f t="shared" si="2"/>
        <v>0.33333333333333331</v>
      </c>
      <c r="J16" s="69">
        <v>45473</v>
      </c>
      <c r="K16" s="70" t="s">
        <v>57</v>
      </c>
      <c r="L16" s="69">
        <v>45474</v>
      </c>
      <c r="M16" s="48">
        <v>12</v>
      </c>
      <c r="N16" s="71">
        <v>4</v>
      </c>
      <c r="O16" s="42">
        <v>45474</v>
      </c>
      <c r="P16" s="69">
        <v>45473</v>
      </c>
      <c r="Q16" s="23"/>
    </row>
    <row r="17" spans="1:18" ht="15" x14ac:dyDescent="0.25">
      <c r="A17" s="37"/>
      <c r="B17" s="45" t="s">
        <v>2</v>
      </c>
      <c r="C17" s="121" t="s">
        <v>100</v>
      </c>
      <c r="D17" s="39" t="s">
        <v>56</v>
      </c>
      <c r="E17" s="40">
        <v>30000</v>
      </c>
      <c r="F17" s="40">
        <v>4646.4799999999996</v>
      </c>
      <c r="G17" s="41">
        <f t="shared" si="1"/>
        <v>0.15488266666666664</v>
      </c>
      <c r="H17" s="40">
        <v>853.05</v>
      </c>
      <c r="I17" s="46">
        <f t="shared" si="2"/>
        <v>0.66666666666666663</v>
      </c>
      <c r="J17" s="42">
        <v>45838</v>
      </c>
      <c r="K17" s="134" t="s">
        <v>119</v>
      </c>
      <c r="L17" s="42">
        <v>45108</v>
      </c>
      <c r="M17" s="37">
        <v>24</v>
      </c>
      <c r="N17" s="47">
        <v>16</v>
      </c>
      <c r="O17" s="42">
        <v>45108</v>
      </c>
      <c r="P17" s="42">
        <v>45838</v>
      </c>
      <c r="Q17" s="23"/>
    </row>
    <row r="18" spans="1:18" ht="15" hidden="1" x14ac:dyDescent="0.25">
      <c r="A18" s="37"/>
      <c r="B18" s="53" t="s">
        <v>79</v>
      </c>
      <c r="C18" s="54" t="s">
        <v>80</v>
      </c>
      <c r="D18" s="55" t="s">
        <v>81</v>
      </c>
      <c r="E18" s="56">
        <v>0</v>
      </c>
      <c r="F18" s="56">
        <v>0</v>
      </c>
      <c r="G18" s="57" t="e">
        <f t="shared" si="1"/>
        <v>#DIV/0!</v>
      </c>
      <c r="H18" s="56">
        <v>0</v>
      </c>
      <c r="I18" s="58" t="e">
        <f>N18/M18</f>
        <v>#DIV/0!</v>
      </c>
      <c r="J18" s="59">
        <v>44742</v>
      </c>
      <c r="K18" s="60" t="s">
        <v>57</v>
      </c>
      <c r="L18" s="59">
        <v>44610</v>
      </c>
      <c r="M18" s="61">
        <v>0</v>
      </c>
      <c r="N18" s="62">
        <f t="shared" si="3"/>
        <v>1491.8333333333333</v>
      </c>
      <c r="O18" s="59">
        <v>44610</v>
      </c>
      <c r="P18" s="59">
        <v>44755</v>
      </c>
      <c r="Q18" s="23"/>
      <c r="R18" t="s">
        <v>65</v>
      </c>
    </row>
    <row r="19" spans="1:18" ht="15" hidden="1" x14ac:dyDescent="0.25">
      <c r="A19" s="37"/>
      <c r="B19" s="72" t="s">
        <v>79</v>
      </c>
      <c r="C19" s="73" t="s">
        <v>82</v>
      </c>
      <c r="D19" s="74" t="s">
        <v>81</v>
      </c>
      <c r="E19" s="75">
        <v>0</v>
      </c>
      <c r="F19" s="75">
        <v>0</v>
      </c>
      <c r="G19" s="76" t="e">
        <f t="shared" si="1"/>
        <v>#DIV/0!</v>
      </c>
      <c r="H19" s="75">
        <v>0</v>
      </c>
      <c r="I19" s="77" t="e">
        <f>N19/M19</f>
        <v>#DIV/0!</v>
      </c>
      <c r="J19" s="78">
        <v>44803</v>
      </c>
      <c r="K19" s="79" t="s">
        <v>57</v>
      </c>
      <c r="L19" s="78">
        <v>44767</v>
      </c>
      <c r="M19" s="80"/>
      <c r="N19" s="81">
        <f t="shared" si="3"/>
        <v>1493.8</v>
      </c>
      <c r="O19" s="78">
        <v>44767</v>
      </c>
      <c r="P19" s="78">
        <v>44814</v>
      </c>
      <c r="Q19" s="23"/>
    </row>
    <row r="20" spans="1:18" ht="15" x14ac:dyDescent="0.25">
      <c r="A20" s="37"/>
      <c r="B20" s="45" t="s">
        <v>83</v>
      </c>
      <c r="C20" s="139" t="s">
        <v>122</v>
      </c>
      <c r="D20" s="39" t="s">
        <v>56</v>
      </c>
      <c r="E20" s="40">
        <v>45000</v>
      </c>
      <c r="F20" s="40">
        <v>21693.05</v>
      </c>
      <c r="G20" s="41">
        <f t="shared" si="1"/>
        <v>0.48206777777777776</v>
      </c>
      <c r="H20" s="40">
        <v>3411.35</v>
      </c>
      <c r="I20" s="46">
        <f>N20/M20</f>
        <v>0.33333333333333331</v>
      </c>
      <c r="J20" s="42">
        <v>45838</v>
      </c>
      <c r="K20" s="43" t="s">
        <v>57</v>
      </c>
      <c r="L20" s="42">
        <v>45474</v>
      </c>
      <c r="M20" s="37">
        <v>12</v>
      </c>
      <c r="N20" s="47">
        <v>4</v>
      </c>
      <c r="O20" s="42">
        <v>45474</v>
      </c>
      <c r="P20" s="42">
        <v>45848</v>
      </c>
      <c r="Q20" s="23"/>
    </row>
    <row r="21" spans="1:18" ht="15" x14ac:dyDescent="0.25">
      <c r="A21" s="37"/>
      <c r="B21" s="133" t="s">
        <v>117</v>
      </c>
      <c r="C21" s="139" t="s">
        <v>123</v>
      </c>
      <c r="D21" s="135" t="s">
        <v>118</v>
      </c>
      <c r="E21" s="40">
        <v>24000</v>
      </c>
      <c r="F21" s="40">
        <v>342.88</v>
      </c>
      <c r="G21" s="41">
        <f t="shared" si="1"/>
        <v>1.4286666666666666E-2</v>
      </c>
      <c r="H21" s="40">
        <v>1714.76</v>
      </c>
      <c r="I21" s="46"/>
      <c r="J21" s="42">
        <v>45473</v>
      </c>
      <c r="K21" s="43" t="s">
        <v>57</v>
      </c>
      <c r="L21" s="42">
        <v>45474</v>
      </c>
      <c r="M21" s="37">
        <v>12</v>
      </c>
      <c r="N21" s="47">
        <v>4</v>
      </c>
      <c r="O21" s="42">
        <v>45474</v>
      </c>
      <c r="P21" s="42">
        <v>45108</v>
      </c>
      <c r="Q21" s="23"/>
    </row>
    <row r="22" spans="1:18" ht="15" x14ac:dyDescent="0.25">
      <c r="A22" s="37"/>
      <c r="B22" s="138" t="s">
        <v>124</v>
      </c>
      <c r="C22" s="139" t="s">
        <v>125</v>
      </c>
      <c r="D22" s="140" t="s">
        <v>118</v>
      </c>
      <c r="E22" s="40">
        <v>350000</v>
      </c>
      <c r="F22" s="40">
        <v>350000</v>
      </c>
      <c r="G22" s="41">
        <f t="shared" si="1"/>
        <v>1</v>
      </c>
      <c r="H22" s="40">
        <v>0</v>
      </c>
      <c r="I22" s="46">
        <f>N22/M22</f>
        <v>0.33333333333333331</v>
      </c>
      <c r="J22" s="42">
        <v>45838</v>
      </c>
      <c r="K22" s="134" t="s">
        <v>119</v>
      </c>
      <c r="L22" s="42">
        <v>45108</v>
      </c>
      <c r="M22" s="37">
        <v>12</v>
      </c>
      <c r="N22" s="47">
        <v>4</v>
      </c>
      <c r="O22" s="42">
        <v>45108</v>
      </c>
      <c r="P22" s="42">
        <v>45848</v>
      </c>
      <c r="Q22" s="23"/>
    </row>
    <row r="23" spans="1:18" ht="15" x14ac:dyDescent="0.25">
      <c r="A23" s="44" t="s">
        <v>61</v>
      </c>
      <c r="B23" s="45"/>
      <c r="C23" s="38"/>
      <c r="D23" s="39"/>
      <c r="E23" s="40"/>
      <c r="F23" s="40"/>
      <c r="G23" s="41"/>
      <c r="H23" s="40"/>
      <c r="I23" s="46"/>
      <c r="J23" s="42"/>
      <c r="K23" s="43"/>
      <c r="L23" s="42"/>
      <c r="M23" s="37"/>
      <c r="N23" s="47"/>
      <c r="O23" s="42"/>
      <c r="P23" s="42"/>
      <c r="Q23" s="23"/>
    </row>
    <row r="24" spans="1:18" ht="15" hidden="1" x14ac:dyDescent="0.25">
      <c r="A24" s="44"/>
      <c r="B24" s="53" t="s">
        <v>6</v>
      </c>
      <c r="C24" s="54" t="s">
        <v>62</v>
      </c>
      <c r="D24" s="55" t="s">
        <v>56</v>
      </c>
      <c r="E24" s="56">
        <v>0</v>
      </c>
      <c r="F24" s="56">
        <v>0</v>
      </c>
      <c r="G24" s="57" t="e">
        <f t="shared" ref="G24:G30" si="4">F24/E24</f>
        <v>#DIV/0!</v>
      </c>
      <c r="H24" s="56">
        <v>0</v>
      </c>
      <c r="I24" s="58" t="e">
        <f t="shared" ref="I24:I28" si="5">N24/M24</f>
        <v>#DIV/0!</v>
      </c>
      <c r="J24" s="59">
        <v>44561</v>
      </c>
      <c r="K24" s="60" t="s">
        <v>55</v>
      </c>
      <c r="L24" s="59">
        <v>43119</v>
      </c>
      <c r="M24" s="61">
        <v>0</v>
      </c>
      <c r="N24" s="62">
        <f t="shared" ref="N24" si="6">_xlfn.DAYS(P24,$B$3)/30</f>
        <v>1487.3666666666666</v>
      </c>
      <c r="O24" s="59">
        <v>43466</v>
      </c>
      <c r="P24" s="59">
        <v>44621</v>
      </c>
      <c r="Q24" s="23"/>
    </row>
    <row r="25" spans="1:18" ht="15" x14ac:dyDescent="0.25">
      <c r="A25" s="44"/>
      <c r="B25" s="82" t="s">
        <v>73</v>
      </c>
      <c r="C25" s="122" t="s">
        <v>101</v>
      </c>
      <c r="D25" s="83" t="s">
        <v>54</v>
      </c>
      <c r="E25" s="84">
        <v>484500</v>
      </c>
      <c r="F25" s="84">
        <v>478113.28000000003</v>
      </c>
      <c r="G25" s="85">
        <f>F25/E25</f>
        <v>0.98681791537667707</v>
      </c>
      <c r="H25" s="84">
        <v>525.20000000000005</v>
      </c>
      <c r="I25" s="86" t="e">
        <f t="shared" si="5"/>
        <v>#DIV/0!</v>
      </c>
      <c r="J25" s="87"/>
      <c r="K25" s="88" t="s">
        <v>55</v>
      </c>
      <c r="L25" s="87">
        <v>44197</v>
      </c>
      <c r="M25" s="89"/>
      <c r="N25" s="90"/>
      <c r="O25" s="87"/>
      <c r="P25" s="87"/>
      <c r="Q25" s="23"/>
    </row>
    <row r="26" spans="1:18" ht="15" x14ac:dyDescent="0.25">
      <c r="A26" s="44"/>
      <c r="B26" s="147" t="s">
        <v>74</v>
      </c>
      <c r="C26" s="148" t="s">
        <v>75</v>
      </c>
      <c r="D26" s="149" t="s">
        <v>56</v>
      </c>
      <c r="E26" s="150">
        <v>199500</v>
      </c>
      <c r="F26" s="150">
        <v>101568.15</v>
      </c>
      <c r="G26" s="151">
        <f t="shared" si="4"/>
        <v>0.50911353383458646</v>
      </c>
      <c r="H26" s="150">
        <v>0</v>
      </c>
      <c r="I26" s="152" t="e">
        <f t="shared" si="5"/>
        <v>#DIV/0!</v>
      </c>
      <c r="J26" s="153"/>
      <c r="K26" s="154" t="s">
        <v>55</v>
      </c>
      <c r="L26" s="153">
        <v>44462</v>
      </c>
      <c r="M26" s="155"/>
      <c r="N26" s="156"/>
      <c r="O26" s="162" t="s">
        <v>137</v>
      </c>
      <c r="P26" s="153"/>
      <c r="Q26" s="120"/>
    </row>
    <row r="27" spans="1:18" ht="15" x14ac:dyDescent="0.25">
      <c r="A27" s="44"/>
      <c r="B27" s="45" t="s">
        <v>63</v>
      </c>
      <c r="C27" s="143" t="s">
        <v>126</v>
      </c>
      <c r="D27" s="39" t="s">
        <v>56</v>
      </c>
      <c r="E27" s="40">
        <v>545500</v>
      </c>
      <c r="F27" s="40">
        <v>264955.15999999997</v>
      </c>
      <c r="G27" s="41">
        <f t="shared" si="4"/>
        <v>0.48571065077910169</v>
      </c>
      <c r="H27" s="40">
        <v>0</v>
      </c>
      <c r="I27" s="46" t="e">
        <f t="shared" si="5"/>
        <v>#DIV/0!</v>
      </c>
      <c r="J27" s="42"/>
      <c r="K27" s="43" t="s">
        <v>55</v>
      </c>
      <c r="L27" s="42">
        <v>44826</v>
      </c>
      <c r="M27" s="37"/>
      <c r="N27" s="47"/>
      <c r="O27" s="42"/>
      <c r="P27" s="42"/>
      <c r="Q27" s="23"/>
    </row>
    <row r="28" spans="1:18" ht="15" x14ac:dyDescent="0.25">
      <c r="A28" s="44"/>
      <c r="B28" s="45" t="s">
        <v>64</v>
      </c>
      <c r="C28" s="136" t="s">
        <v>120</v>
      </c>
      <c r="D28" s="39" t="s">
        <v>56</v>
      </c>
      <c r="E28" s="40">
        <v>7480</v>
      </c>
      <c r="F28" s="40">
        <v>7314.49</v>
      </c>
      <c r="G28" s="41">
        <f t="shared" si="4"/>
        <v>0.9778729946524064</v>
      </c>
      <c r="H28" s="40">
        <v>0</v>
      </c>
      <c r="I28" s="46" t="e">
        <f t="shared" si="5"/>
        <v>#DIV/0!</v>
      </c>
      <c r="J28" s="42"/>
      <c r="K28" s="43" t="s">
        <v>55</v>
      </c>
      <c r="L28" s="42">
        <v>45474</v>
      </c>
      <c r="M28" s="37"/>
      <c r="N28" s="47"/>
      <c r="O28" s="42"/>
      <c r="P28" s="42"/>
      <c r="Q28" s="23"/>
    </row>
    <row r="29" spans="1:18" ht="15" x14ac:dyDescent="0.25">
      <c r="A29" s="44" t="s">
        <v>127</v>
      </c>
      <c r="B29" s="144" t="s">
        <v>128</v>
      </c>
      <c r="C29" s="136"/>
      <c r="D29" s="145" t="s">
        <v>129</v>
      </c>
      <c r="E29" s="40">
        <v>17756.3</v>
      </c>
      <c r="F29" s="40">
        <v>17756.3</v>
      </c>
      <c r="G29" s="41">
        <f t="shared" si="4"/>
        <v>1</v>
      </c>
      <c r="H29" s="40">
        <v>0</v>
      </c>
      <c r="I29" s="46"/>
      <c r="J29" s="42"/>
      <c r="K29" s="146" t="s">
        <v>130</v>
      </c>
      <c r="L29" s="42">
        <v>45622</v>
      </c>
      <c r="M29" s="37"/>
      <c r="N29" s="47"/>
      <c r="O29" s="42"/>
      <c r="P29" s="42"/>
      <c r="Q29" s="23"/>
    </row>
    <row r="30" spans="1:18" ht="15" x14ac:dyDescent="0.25">
      <c r="A30" s="44" t="s">
        <v>180</v>
      </c>
      <c r="B30" s="207" t="s">
        <v>181</v>
      </c>
      <c r="C30" s="38"/>
      <c r="D30" s="206" t="s">
        <v>54</v>
      </c>
      <c r="E30" s="40">
        <v>75000</v>
      </c>
      <c r="F30" s="40">
        <v>38553.360000000001</v>
      </c>
      <c r="G30" s="41">
        <f t="shared" si="4"/>
        <v>0.51404479999999997</v>
      </c>
      <c r="H30" s="40">
        <v>15877.87</v>
      </c>
      <c r="I30" s="51"/>
      <c r="J30" s="42"/>
      <c r="K30" s="208" t="s">
        <v>182</v>
      </c>
      <c r="L30" s="42">
        <v>45474</v>
      </c>
      <c r="M30" s="37"/>
      <c r="N30" s="37"/>
      <c r="O30" s="42">
        <v>45474</v>
      </c>
      <c r="P30" s="42">
        <v>45838</v>
      </c>
      <c r="Q30" s="23"/>
    </row>
    <row r="31" spans="1:18" ht="15" x14ac:dyDescent="0.25">
      <c r="A31" s="23"/>
      <c r="C31" s="38"/>
      <c r="D31" s="39"/>
      <c r="E31" s="40">
        <f>SUM(E6:E30)</f>
        <v>4182727.38</v>
      </c>
      <c r="F31" s="40">
        <f>SUM(F6:F30)</f>
        <v>2462108.11</v>
      </c>
      <c r="G31" s="41">
        <f>F31/E31</f>
        <v>0.58863700316036371</v>
      </c>
      <c r="H31" s="40">
        <f>SUM(H6:H30)</f>
        <v>56541.770000000004</v>
      </c>
      <c r="I31" s="51">
        <v>0.56000000000000005</v>
      </c>
      <c r="J31" s="42"/>
      <c r="K31" s="43"/>
      <c r="L31" s="37"/>
      <c r="M31" s="37"/>
      <c r="N31" s="37"/>
      <c r="O31" s="37"/>
      <c r="P31" s="37"/>
      <c r="Q31" s="23"/>
    </row>
    <row r="32" spans="1:18" ht="15" x14ac:dyDescent="0.25">
      <c r="A32" s="91" t="s">
        <v>84</v>
      </c>
      <c r="B32" s="92"/>
      <c r="C32" s="93"/>
      <c r="D32" s="94"/>
      <c r="E32" s="49"/>
      <c r="F32" s="49"/>
      <c r="G32" s="49"/>
      <c r="H32" s="49"/>
      <c r="I32" s="49"/>
      <c r="J32" s="24"/>
      <c r="K32" s="49"/>
      <c r="L32" s="23"/>
      <c r="M32" s="23"/>
      <c r="N32" s="23"/>
      <c r="O32" s="23"/>
      <c r="P32" s="23"/>
      <c r="Q32" s="23"/>
    </row>
    <row r="33" spans="1:17" ht="15" x14ac:dyDescent="0.25">
      <c r="A33" s="95" t="s">
        <v>85</v>
      </c>
      <c r="B33" s="95"/>
      <c r="C33" s="96"/>
      <c r="D33" s="97"/>
      <c r="E33" s="98"/>
      <c r="F33" s="98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15" x14ac:dyDescent="0.25">
      <c r="A34" s="99" t="s">
        <v>86</v>
      </c>
      <c r="B34" s="100"/>
      <c r="C34" s="101"/>
      <c r="D34" s="102"/>
      <c r="E34" s="98"/>
      <c r="F34" s="98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ht="15" x14ac:dyDescent="0.25">
      <c r="A35" s="103" t="s">
        <v>87</v>
      </c>
      <c r="B35" s="103"/>
      <c r="C35" s="104"/>
      <c r="D35" s="103"/>
      <c r="E35" s="23"/>
      <c r="F35" s="23"/>
      <c r="G35" s="23"/>
      <c r="H35" s="23" t="s">
        <v>65</v>
      </c>
      <c r="I35" s="23"/>
      <c r="J35" s="24"/>
      <c r="K35" s="23"/>
      <c r="L35" s="24"/>
      <c r="M35" s="23"/>
      <c r="N35" s="50"/>
      <c r="O35" s="23"/>
      <c r="P35" s="23"/>
      <c r="Q35" s="23"/>
    </row>
    <row r="36" spans="1:17" ht="15" x14ac:dyDescent="0.25">
      <c r="A36" s="105" t="s">
        <v>88</v>
      </c>
      <c r="B36" s="106"/>
      <c r="C36" s="105"/>
      <c r="D36" s="105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1:17" ht="15" x14ac:dyDescent="0.25">
      <c r="A37" s="107" t="s">
        <v>89</v>
      </c>
      <c r="B37" s="107"/>
      <c r="C37" s="108"/>
      <c r="D37" s="107"/>
      <c r="E37" s="23"/>
      <c r="F37" s="23"/>
      <c r="G37" s="23"/>
      <c r="H37" s="23" t="s">
        <v>65</v>
      </c>
      <c r="I37" s="23"/>
      <c r="J37" s="23"/>
      <c r="K37" s="23"/>
      <c r="L37" s="23"/>
      <c r="M37" s="23"/>
      <c r="N37" s="23"/>
      <c r="O37" s="23"/>
      <c r="P37" s="23"/>
    </row>
    <row r="38" spans="1:17" ht="15" x14ac:dyDescent="0.25">
      <c r="A38" s="109" t="s">
        <v>90</v>
      </c>
      <c r="B38" s="110"/>
      <c r="C38" s="110"/>
      <c r="D38" s="110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pans="1:17" ht="15" x14ac:dyDescent="0.25">
      <c r="A39" s="111" t="s">
        <v>91</v>
      </c>
      <c r="B39" s="112"/>
      <c r="C39" s="112"/>
      <c r="D39" s="111"/>
      <c r="E39" s="23"/>
      <c r="F39" s="23"/>
      <c r="G39" s="23"/>
      <c r="H39" s="23"/>
      <c r="I39" s="23" t="s">
        <v>65</v>
      </c>
      <c r="J39" s="23"/>
      <c r="K39" s="23"/>
      <c r="L39" s="23"/>
      <c r="M39" s="23"/>
      <c r="N39" s="23"/>
      <c r="O39" s="23"/>
      <c r="P39" s="23"/>
    </row>
    <row r="40" spans="1:17" ht="15" x14ac:dyDescent="0.25">
      <c r="A40" s="113" t="s">
        <v>92</v>
      </c>
      <c r="B40" s="113"/>
      <c r="C40" s="114"/>
      <c r="D40" s="11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</row>
    <row r="41" spans="1:17" ht="15" x14ac:dyDescent="0.25">
      <c r="A41" s="115" t="s">
        <v>93</v>
      </c>
      <c r="B41" s="115"/>
      <c r="C41" s="115"/>
      <c r="D41" s="115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1:17" ht="15" x14ac:dyDescent="0.25">
      <c r="A42" s="116" t="s">
        <v>94</v>
      </c>
      <c r="B42" s="116"/>
      <c r="C42" s="116"/>
      <c r="D42" s="117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</row>
    <row r="43" spans="1:17" ht="15" x14ac:dyDescent="0.25">
      <c r="A43" s="118" t="s">
        <v>95</v>
      </c>
      <c r="B43" s="118"/>
      <c r="C43" s="118"/>
      <c r="D43" s="118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</row>
    <row r="44" spans="1:17" ht="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</row>
  </sheetData>
  <phoneticPr fontId="21" type="noConversion"/>
  <pageMargins left="0.5" right="0.25" top="0.75" bottom="0.75" header="0.3" footer="0.3"/>
  <pageSetup scale="85" orientation="landscape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A048-AA6E-4898-BA4F-4B84CC649FA5}">
  <dimension ref="A2:K48"/>
  <sheetViews>
    <sheetView zoomScaleNormal="100" workbookViewId="0">
      <selection activeCell="M9" sqref="M9"/>
    </sheetView>
  </sheetViews>
  <sheetFormatPr defaultRowHeight="12.75" x14ac:dyDescent="0.2"/>
  <cols>
    <col min="5" max="5" width="10.28515625" bestFit="1" customWidth="1"/>
    <col min="11" max="11" width="10.28515625" bestFit="1" customWidth="1"/>
  </cols>
  <sheetData>
    <row r="2" spans="1:11" ht="20.25" x14ac:dyDescent="0.3">
      <c r="A2" s="10" t="s">
        <v>8</v>
      </c>
      <c r="G2">
        <v>2025</v>
      </c>
    </row>
    <row r="3" spans="1:11" x14ac:dyDescent="0.2">
      <c r="A3" t="s">
        <v>9</v>
      </c>
    </row>
    <row r="5" spans="1:11" x14ac:dyDescent="0.2">
      <c r="A5" s="11" t="s">
        <v>10</v>
      </c>
      <c r="B5" s="11"/>
      <c r="C5" s="12" t="s">
        <v>11</v>
      </c>
      <c r="D5" s="13" t="s">
        <v>12</v>
      </c>
      <c r="E5" s="14" t="s">
        <v>0</v>
      </c>
      <c r="F5" s="11"/>
      <c r="G5" s="11" t="s">
        <v>10</v>
      </c>
      <c r="H5" s="11"/>
      <c r="I5" s="12" t="s">
        <v>11</v>
      </c>
      <c r="J5" s="13" t="s">
        <v>12</v>
      </c>
      <c r="K5" s="14" t="s">
        <v>0</v>
      </c>
    </row>
    <row r="6" spans="1:11" x14ac:dyDescent="0.2">
      <c r="A6" s="25" t="s">
        <v>13</v>
      </c>
      <c r="B6" t="s">
        <v>4</v>
      </c>
      <c r="C6">
        <v>385</v>
      </c>
      <c r="D6" s="15">
        <v>49.27</v>
      </c>
      <c r="E6" s="15">
        <f t="shared" ref="E6:E7" si="0">D6*C6</f>
        <v>18968.95</v>
      </c>
      <c r="G6" s="25" t="s">
        <v>14</v>
      </c>
      <c r="H6" t="s">
        <v>4</v>
      </c>
      <c r="I6">
        <v>450</v>
      </c>
      <c r="J6" s="15">
        <v>60.46</v>
      </c>
      <c r="K6" s="15">
        <f>I6*J6</f>
        <v>27207</v>
      </c>
    </row>
    <row r="7" spans="1:11" x14ac:dyDescent="0.2">
      <c r="B7" t="s">
        <v>67</v>
      </c>
      <c r="C7">
        <v>432</v>
      </c>
      <c r="D7" s="15">
        <v>109.51</v>
      </c>
      <c r="E7" s="15">
        <f t="shared" si="0"/>
        <v>47308.32</v>
      </c>
      <c r="H7" t="s">
        <v>67</v>
      </c>
      <c r="I7">
        <v>538</v>
      </c>
      <c r="J7" s="15">
        <v>124.71</v>
      </c>
      <c r="K7" s="15">
        <f t="shared" ref="K7:K8" si="1">I7*J7</f>
        <v>67093.98</v>
      </c>
    </row>
    <row r="8" spans="1:11" x14ac:dyDescent="0.2">
      <c r="D8" s="15">
        <v>0</v>
      </c>
      <c r="E8" s="15">
        <v>0</v>
      </c>
      <c r="H8" t="s">
        <v>132</v>
      </c>
      <c r="I8">
        <v>70</v>
      </c>
      <c r="J8" s="15">
        <v>40</v>
      </c>
      <c r="K8" s="15">
        <f t="shared" si="1"/>
        <v>2800</v>
      </c>
    </row>
    <row r="9" spans="1:11" ht="13.5" thickBot="1" x14ac:dyDescent="0.25">
      <c r="D9" s="15">
        <v>0</v>
      </c>
      <c r="E9" s="16">
        <v>0</v>
      </c>
      <c r="J9" s="15">
        <v>0</v>
      </c>
      <c r="K9" s="15">
        <v>0</v>
      </c>
    </row>
    <row r="10" spans="1:11" ht="13.5" thickBot="1" x14ac:dyDescent="0.25">
      <c r="D10" s="15"/>
      <c r="E10" s="17">
        <f>SUM(E6:E9)</f>
        <v>66277.27</v>
      </c>
      <c r="J10" s="15">
        <v>0</v>
      </c>
      <c r="K10" s="16">
        <v>0</v>
      </c>
    </row>
    <row r="11" spans="1:11" x14ac:dyDescent="0.2">
      <c r="D11" s="15"/>
      <c r="E11" s="17"/>
      <c r="J11" s="15"/>
      <c r="K11" s="17">
        <f>SUM(K6:K10)</f>
        <v>97100.98</v>
      </c>
    </row>
    <row r="12" spans="1:11" x14ac:dyDescent="0.2">
      <c r="D12" s="15"/>
      <c r="J12" s="15"/>
    </row>
    <row r="13" spans="1:11" x14ac:dyDescent="0.2">
      <c r="A13" s="25" t="s">
        <v>15</v>
      </c>
      <c r="B13" t="s">
        <v>4</v>
      </c>
      <c r="C13">
        <v>395</v>
      </c>
      <c r="D13" s="15">
        <v>60.46</v>
      </c>
      <c r="E13" s="15">
        <f t="shared" ref="E13:E15" si="2">D13*C13</f>
        <v>23881.7</v>
      </c>
      <c r="G13" s="25" t="s">
        <v>16</v>
      </c>
      <c r="H13" t="s">
        <v>4</v>
      </c>
      <c r="J13" s="15">
        <v>60.46</v>
      </c>
      <c r="K13" s="15">
        <f t="shared" ref="K13:K15" si="3">J13*I13</f>
        <v>0</v>
      </c>
    </row>
    <row r="14" spans="1:11" x14ac:dyDescent="0.2">
      <c r="B14" t="s">
        <v>67</v>
      </c>
      <c r="C14">
        <v>418</v>
      </c>
      <c r="D14" s="15">
        <v>124.71</v>
      </c>
      <c r="E14" s="15">
        <f t="shared" si="2"/>
        <v>52128.78</v>
      </c>
      <c r="H14" t="s">
        <v>67</v>
      </c>
      <c r="J14" s="15">
        <v>124.71</v>
      </c>
      <c r="K14" s="15">
        <f t="shared" si="3"/>
        <v>0</v>
      </c>
    </row>
    <row r="15" spans="1:11" x14ac:dyDescent="0.2">
      <c r="B15" t="s">
        <v>132</v>
      </c>
      <c r="C15">
        <v>16</v>
      </c>
      <c r="D15" s="15">
        <v>40</v>
      </c>
      <c r="E15" s="15">
        <f t="shared" si="2"/>
        <v>640</v>
      </c>
      <c r="H15" t="s">
        <v>132</v>
      </c>
      <c r="J15" s="15">
        <v>39.5</v>
      </c>
      <c r="K15" s="15">
        <f t="shared" si="3"/>
        <v>0</v>
      </c>
    </row>
    <row r="16" spans="1:11" x14ac:dyDescent="0.2">
      <c r="D16" s="15">
        <v>0</v>
      </c>
      <c r="E16" s="15">
        <v>0</v>
      </c>
      <c r="J16" s="15">
        <v>0</v>
      </c>
      <c r="K16" s="15">
        <v>0</v>
      </c>
    </row>
    <row r="17" spans="1:11" ht="13.5" thickBot="1" x14ac:dyDescent="0.25">
      <c r="D17" s="15">
        <v>0</v>
      </c>
      <c r="E17" s="16">
        <v>0</v>
      </c>
      <c r="J17" s="15">
        <v>0</v>
      </c>
      <c r="K17" s="16">
        <v>0</v>
      </c>
    </row>
    <row r="18" spans="1:11" x14ac:dyDescent="0.2">
      <c r="D18" s="15"/>
      <c r="E18" s="17">
        <f>SUM(E13:E17)</f>
        <v>76650.48</v>
      </c>
      <c r="J18" s="15"/>
      <c r="K18" s="17">
        <f>SUM(K13:K17)</f>
        <v>0</v>
      </c>
    </row>
    <row r="19" spans="1:11" x14ac:dyDescent="0.2">
      <c r="D19" s="15"/>
      <c r="J19" s="15"/>
    </row>
    <row r="20" spans="1:11" x14ac:dyDescent="0.2">
      <c r="A20" s="25" t="s">
        <v>17</v>
      </c>
      <c r="B20" t="s">
        <v>4</v>
      </c>
      <c r="C20">
        <v>414</v>
      </c>
      <c r="D20" s="15">
        <v>60.46</v>
      </c>
      <c r="E20" s="15">
        <f t="shared" ref="E20:E22" si="4">D20*C20</f>
        <v>25030.44</v>
      </c>
      <c r="G20" s="25" t="s">
        <v>18</v>
      </c>
      <c r="H20" t="s">
        <v>4</v>
      </c>
      <c r="J20" s="15">
        <v>60.46</v>
      </c>
      <c r="K20" s="15">
        <f t="shared" ref="K20:K22" si="5">J20*I20</f>
        <v>0</v>
      </c>
    </row>
    <row r="21" spans="1:11" x14ac:dyDescent="0.2">
      <c r="B21" t="s">
        <v>67</v>
      </c>
      <c r="C21">
        <v>435</v>
      </c>
      <c r="D21" s="15">
        <v>124.71</v>
      </c>
      <c r="E21" s="15">
        <f t="shared" si="4"/>
        <v>54248.85</v>
      </c>
      <c r="H21" t="s">
        <v>67</v>
      </c>
      <c r="J21" s="15">
        <v>124.71</v>
      </c>
      <c r="K21" s="15">
        <f t="shared" si="5"/>
        <v>0</v>
      </c>
    </row>
    <row r="22" spans="1:11" x14ac:dyDescent="0.2">
      <c r="B22" t="s">
        <v>132</v>
      </c>
      <c r="C22">
        <v>32</v>
      </c>
      <c r="D22" s="15">
        <v>40</v>
      </c>
      <c r="E22" s="15">
        <f t="shared" si="4"/>
        <v>1280</v>
      </c>
      <c r="H22" t="s">
        <v>132</v>
      </c>
      <c r="J22" s="15">
        <v>40</v>
      </c>
      <c r="K22" s="15">
        <f t="shared" si="5"/>
        <v>0</v>
      </c>
    </row>
    <row r="23" spans="1:11" x14ac:dyDescent="0.2">
      <c r="D23" s="15">
        <v>0</v>
      </c>
      <c r="E23" s="15">
        <v>0</v>
      </c>
      <c r="J23" s="15">
        <v>0</v>
      </c>
      <c r="K23" s="15">
        <v>0</v>
      </c>
    </row>
    <row r="24" spans="1:11" ht="13.5" thickBot="1" x14ac:dyDescent="0.25">
      <c r="D24" s="15">
        <v>0</v>
      </c>
      <c r="E24" s="16">
        <v>0</v>
      </c>
      <c r="F24" t="s">
        <v>65</v>
      </c>
      <c r="J24" s="15">
        <v>0</v>
      </c>
      <c r="K24" s="16">
        <v>0</v>
      </c>
    </row>
    <row r="25" spans="1:11" x14ac:dyDescent="0.2">
      <c r="D25" s="15"/>
      <c r="E25" s="17">
        <f>SUM(E20:E24)</f>
        <v>80559.289999999994</v>
      </c>
      <c r="J25" s="15"/>
      <c r="K25" s="17">
        <f>SUM(K20:K24)</f>
        <v>0</v>
      </c>
    </row>
    <row r="26" spans="1:11" x14ac:dyDescent="0.2">
      <c r="D26" s="15"/>
      <c r="J26" s="15"/>
    </row>
    <row r="27" spans="1:11" x14ac:dyDescent="0.2">
      <c r="A27" s="25" t="s">
        <v>19</v>
      </c>
      <c r="B27" t="s">
        <v>4</v>
      </c>
      <c r="C27">
        <v>413</v>
      </c>
      <c r="D27" s="15">
        <v>60.46</v>
      </c>
      <c r="E27" s="15">
        <f t="shared" ref="E27:E29" si="6">D27*C27</f>
        <v>24969.98</v>
      </c>
      <c r="G27" s="25" t="s">
        <v>20</v>
      </c>
      <c r="H27" t="s">
        <v>4</v>
      </c>
      <c r="J27" s="15">
        <v>60.46</v>
      </c>
      <c r="K27" s="15">
        <f t="shared" ref="K27:K29" si="7">J27*I27</f>
        <v>0</v>
      </c>
    </row>
    <row r="28" spans="1:11" x14ac:dyDescent="0.2">
      <c r="B28" t="s">
        <v>67</v>
      </c>
      <c r="C28">
        <v>439</v>
      </c>
      <c r="D28" s="15">
        <v>124.71</v>
      </c>
      <c r="E28" s="15">
        <f t="shared" si="6"/>
        <v>54747.689999999995</v>
      </c>
      <c r="H28" t="s">
        <v>67</v>
      </c>
      <c r="J28" s="15">
        <v>124.71</v>
      </c>
      <c r="K28" s="15">
        <f t="shared" si="7"/>
        <v>0</v>
      </c>
    </row>
    <row r="29" spans="1:11" x14ac:dyDescent="0.2">
      <c r="B29" t="s">
        <v>132</v>
      </c>
      <c r="C29">
        <v>48</v>
      </c>
      <c r="D29" s="15">
        <v>40</v>
      </c>
      <c r="E29" s="15">
        <f t="shared" si="6"/>
        <v>1920</v>
      </c>
      <c r="H29" t="s">
        <v>132</v>
      </c>
      <c r="J29" s="15">
        <v>40</v>
      </c>
      <c r="K29" s="15">
        <f t="shared" si="7"/>
        <v>0</v>
      </c>
    </row>
    <row r="30" spans="1:11" x14ac:dyDescent="0.2">
      <c r="D30" s="15">
        <v>0</v>
      </c>
      <c r="E30" s="15">
        <v>0</v>
      </c>
      <c r="J30" s="15">
        <v>0</v>
      </c>
      <c r="K30" s="15">
        <v>0</v>
      </c>
    </row>
    <row r="31" spans="1:11" ht="13.5" thickBot="1" x14ac:dyDescent="0.25">
      <c r="D31" s="15">
        <v>0</v>
      </c>
      <c r="E31" s="16">
        <v>0</v>
      </c>
      <c r="J31" s="15">
        <v>0</v>
      </c>
      <c r="K31" s="16">
        <v>0</v>
      </c>
    </row>
    <row r="32" spans="1:11" x14ac:dyDescent="0.2">
      <c r="D32" s="15"/>
      <c r="E32" s="17">
        <f>SUM(E27:E31)</f>
        <v>81637.67</v>
      </c>
      <c r="J32" s="15"/>
      <c r="K32" s="17">
        <f>SUM(K27:K31)</f>
        <v>0</v>
      </c>
    </row>
    <row r="33" spans="1:11" x14ac:dyDescent="0.2">
      <c r="D33" s="15"/>
      <c r="J33" s="15"/>
      <c r="K33" s="17"/>
    </row>
    <row r="34" spans="1:11" x14ac:dyDescent="0.2">
      <c r="A34" s="25" t="s">
        <v>22</v>
      </c>
      <c r="B34" t="s">
        <v>4</v>
      </c>
      <c r="C34">
        <v>449</v>
      </c>
      <c r="D34" s="15">
        <v>60.46</v>
      </c>
      <c r="E34" s="15">
        <f t="shared" ref="E34:E36" si="8">D34*C34</f>
        <v>27146.54</v>
      </c>
      <c r="G34" s="25" t="s">
        <v>21</v>
      </c>
      <c r="H34" t="s">
        <v>4</v>
      </c>
      <c r="J34" s="15">
        <v>60.46</v>
      </c>
      <c r="K34" s="15">
        <f t="shared" ref="K34:K36" si="9">J34*I34</f>
        <v>0</v>
      </c>
    </row>
    <row r="35" spans="1:11" x14ac:dyDescent="0.2">
      <c r="B35" t="s">
        <v>67</v>
      </c>
      <c r="C35">
        <v>456</v>
      </c>
      <c r="D35" s="15">
        <v>124.71</v>
      </c>
      <c r="E35" s="15">
        <f t="shared" si="8"/>
        <v>56867.759999999995</v>
      </c>
      <c r="H35" t="s">
        <v>67</v>
      </c>
      <c r="J35" s="15">
        <v>124.71</v>
      </c>
      <c r="K35" s="15">
        <f t="shared" si="9"/>
        <v>0</v>
      </c>
    </row>
    <row r="36" spans="1:11" x14ac:dyDescent="0.2">
      <c r="B36" t="s">
        <v>132</v>
      </c>
      <c r="C36">
        <v>64</v>
      </c>
      <c r="D36" s="15">
        <v>40</v>
      </c>
      <c r="E36" s="15">
        <f t="shared" si="8"/>
        <v>2560</v>
      </c>
      <c r="H36" t="s">
        <v>132</v>
      </c>
      <c r="J36" s="15">
        <v>40</v>
      </c>
      <c r="K36" s="15">
        <f t="shared" si="9"/>
        <v>0</v>
      </c>
    </row>
    <row r="37" spans="1:11" x14ac:dyDescent="0.2">
      <c r="D37" s="15">
        <v>0</v>
      </c>
      <c r="E37" s="15">
        <v>0</v>
      </c>
      <c r="J37" s="15">
        <v>0</v>
      </c>
      <c r="K37" s="15">
        <v>0</v>
      </c>
    </row>
    <row r="38" spans="1:11" ht="13.5" thickBot="1" x14ac:dyDescent="0.25">
      <c r="D38" s="15">
        <v>0</v>
      </c>
      <c r="E38" s="16">
        <v>0</v>
      </c>
      <c r="J38" s="15">
        <v>0</v>
      </c>
      <c r="K38" s="16">
        <v>0</v>
      </c>
    </row>
    <row r="39" spans="1:11" x14ac:dyDescent="0.2">
      <c r="D39" s="15"/>
      <c r="E39" s="17">
        <f>SUM(E34:E38)</f>
        <v>86574.299999999988</v>
      </c>
      <c r="J39" s="15"/>
      <c r="K39" s="17">
        <f>SUM(K34:K38)</f>
        <v>0</v>
      </c>
    </row>
    <row r="40" spans="1:11" x14ac:dyDescent="0.2">
      <c r="D40" s="15"/>
      <c r="J40" s="15"/>
      <c r="K40" s="17"/>
    </row>
    <row r="41" spans="1:11" x14ac:dyDescent="0.2">
      <c r="A41" s="25" t="s">
        <v>24</v>
      </c>
      <c r="B41" t="s">
        <v>4</v>
      </c>
      <c r="C41">
        <v>471</v>
      </c>
      <c r="D41" s="15">
        <v>60.46</v>
      </c>
      <c r="E41" s="15">
        <f t="shared" ref="E41:E43" si="10">D41*C41</f>
        <v>28476.66</v>
      </c>
      <c r="G41" s="25" t="s">
        <v>23</v>
      </c>
      <c r="H41" t="s">
        <v>4</v>
      </c>
      <c r="J41" s="15">
        <v>60.46</v>
      </c>
      <c r="K41" s="15">
        <f t="shared" ref="K41:K43" si="11">J41*I41</f>
        <v>0</v>
      </c>
    </row>
    <row r="42" spans="1:11" x14ac:dyDescent="0.2">
      <c r="B42" t="s">
        <v>67</v>
      </c>
      <c r="C42">
        <v>471</v>
      </c>
      <c r="D42" s="15">
        <v>124.71</v>
      </c>
      <c r="E42" s="15">
        <f t="shared" si="10"/>
        <v>58738.409999999996</v>
      </c>
      <c r="H42" t="s">
        <v>67</v>
      </c>
      <c r="J42" s="15">
        <v>124.71</v>
      </c>
      <c r="K42" s="15">
        <f t="shared" si="11"/>
        <v>0</v>
      </c>
    </row>
    <row r="43" spans="1:11" x14ac:dyDescent="0.2">
      <c r="B43" t="s">
        <v>132</v>
      </c>
      <c r="C43">
        <v>80</v>
      </c>
      <c r="D43" s="15">
        <v>40</v>
      </c>
      <c r="E43" s="15">
        <f t="shared" si="10"/>
        <v>3200</v>
      </c>
      <c r="H43" t="s">
        <v>132</v>
      </c>
      <c r="J43" s="15">
        <v>40</v>
      </c>
      <c r="K43" s="15">
        <f t="shared" si="11"/>
        <v>0</v>
      </c>
    </row>
    <row r="44" spans="1:11" x14ac:dyDescent="0.2">
      <c r="D44" s="15">
        <v>0</v>
      </c>
      <c r="E44" s="15">
        <v>0</v>
      </c>
      <c r="J44" s="15">
        <v>0</v>
      </c>
      <c r="K44" s="15">
        <v>0</v>
      </c>
    </row>
    <row r="45" spans="1:11" ht="13.5" thickBot="1" x14ac:dyDescent="0.25">
      <c r="D45" s="15">
        <v>0</v>
      </c>
      <c r="E45" s="16">
        <v>0</v>
      </c>
      <c r="J45" s="15">
        <v>0</v>
      </c>
      <c r="K45" s="16">
        <v>0</v>
      </c>
    </row>
    <row r="46" spans="1:11" x14ac:dyDescent="0.2">
      <c r="D46" s="15"/>
      <c r="E46" s="17">
        <f>SUM(E41:E45)</f>
        <v>90415.069999999992</v>
      </c>
      <c r="J46" s="15"/>
      <c r="K46" s="17">
        <f>SUM(K41:K45)</f>
        <v>0</v>
      </c>
    </row>
    <row r="47" spans="1:11" x14ac:dyDescent="0.2">
      <c r="B47" s="160"/>
      <c r="C47" s="160"/>
      <c r="D47" s="160"/>
      <c r="E47" s="160"/>
    </row>
    <row r="48" spans="1:11" x14ac:dyDescent="0.2">
      <c r="B48" s="161"/>
      <c r="C48" s="161"/>
    </row>
  </sheetData>
  <pageMargins left="0.7" right="0.7" top="0.75" bottom="0.75" header="0.3" footer="0.3"/>
  <pageSetup scale="89" orientation="portrait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1346-22DE-4331-AA7C-56E0F4C74B12}">
  <sheetPr>
    <pageSetUpPr fitToPage="1"/>
  </sheetPr>
  <dimension ref="A1:N58"/>
  <sheetViews>
    <sheetView topLeftCell="A28" zoomScaleNormal="100" workbookViewId="0">
      <selection activeCell="L51" sqref="L51"/>
    </sheetView>
  </sheetViews>
  <sheetFormatPr defaultRowHeight="12.75" x14ac:dyDescent="0.2"/>
  <cols>
    <col min="1" max="4" width="9.140625" style="1"/>
    <col min="5" max="5" width="2.28515625" style="1" customWidth="1"/>
    <col min="6" max="9" width="9.140625" style="1"/>
    <col min="10" max="10" width="2.140625" style="1" customWidth="1"/>
    <col min="11" max="13" width="9.140625" style="1"/>
  </cols>
  <sheetData>
    <row r="1" spans="1:14" ht="15.75" x14ac:dyDescent="0.25">
      <c r="A1" s="2" t="s">
        <v>25</v>
      </c>
      <c r="B1"/>
      <c r="C1"/>
      <c r="D1"/>
      <c r="E1"/>
      <c r="F1"/>
      <c r="G1"/>
      <c r="H1" s="2" t="s">
        <v>131</v>
      </c>
      <c r="I1" s="18"/>
      <c r="J1"/>
      <c r="K1"/>
      <c r="L1"/>
      <c r="M1"/>
    </row>
    <row r="2" spans="1:14" x14ac:dyDescent="0.2">
      <c r="A2" s="7"/>
      <c r="B2"/>
      <c r="D2"/>
      <c r="E2"/>
      <c r="F2"/>
      <c r="G2"/>
      <c r="H2"/>
      <c r="I2"/>
      <c r="J2"/>
      <c r="K2"/>
      <c r="M2"/>
    </row>
    <row r="3" spans="1:14" ht="15.75" x14ac:dyDescent="0.25">
      <c r="A3" s="3" t="s">
        <v>4</v>
      </c>
      <c r="B3"/>
      <c r="C3"/>
      <c r="D3" s="1" t="s">
        <v>26</v>
      </c>
      <c r="E3"/>
      <c r="F3"/>
      <c r="G3"/>
      <c r="H3"/>
      <c r="I3"/>
      <c r="J3"/>
      <c r="K3"/>
      <c r="L3" s="1" t="s">
        <v>27</v>
      </c>
      <c r="M3"/>
    </row>
    <row r="4" spans="1:14" x14ac:dyDescent="0.2">
      <c r="A4" s="19"/>
      <c r="B4" s="20" t="s">
        <v>28</v>
      </c>
      <c r="C4" s="19"/>
      <c r="D4" s="19"/>
      <c r="E4" s="26"/>
      <c r="F4" s="20" t="s">
        <v>29</v>
      </c>
      <c r="G4" s="19"/>
      <c r="H4" s="19"/>
      <c r="I4" s="19"/>
      <c r="J4" s="26"/>
      <c r="K4" s="20" t="s">
        <v>30</v>
      </c>
      <c r="L4" s="19"/>
      <c r="M4" s="9"/>
      <c r="N4" s="4"/>
    </row>
    <row r="5" spans="1:14" x14ac:dyDescent="0.2">
      <c r="A5" s="5" t="s">
        <v>31</v>
      </c>
      <c r="B5" s="5" t="s">
        <v>32</v>
      </c>
      <c r="C5" s="5" t="s">
        <v>33</v>
      </c>
      <c r="D5" s="5" t="s">
        <v>66</v>
      </c>
      <c r="E5" s="27"/>
      <c r="F5" s="5" t="s">
        <v>32</v>
      </c>
      <c r="G5" s="5" t="s">
        <v>33</v>
      </c>
      <c r="H5" s="5" t="s">
        <v>66</v>
      </c>
      <c r="I5" s="4" t="s">
        <v>34</v>
      </c>
      <c r="J5" s="28"/>
      <c r="K5" s="5" t="s">
        <v>32</v>
      </c>
      <c r="L5" s="5" t="s">
        <v>33</v>
      </c>
      <c r="M5" s="5" t="s">
        <v>66</v>
      </c>
      <c r="N5" s="4" t="s">
        <v>34</v>
      </c>
    </row>
    <row r="6" spans="1:14" x14ac:dyDescent="0.2">
      <c r="A6" s="4"/>
      <c r="B6" s="5"/>
      <c r="C6" s="5"/>
      <c r="D6" s="31">
        <v>206.5</v>
      </c>
      <c r="E6" s="27"/>
      <c r="F6" s="5"/>
      <c r="G6" s="5"/>
      <c r="H6" s="21">
        <v>40</v>
      </c>
      <c r="I6" s="5"/>
      <c r="J6" s="27"/>
      <c r="K6" s="5"/>
      <c r="L6" s="5"/>
      <c r="M6" s="31">
        <v>153.5</v>
      </c>
      <c r="N6" s="5"/>
    </row>
    <row r="7" spans="1:14" x14ac:dyDescent="0.2">
      <c r="A7" s="5" t="s">
        <v>13</v>
      </c>
      <c r="B7" s="5">
        <v>12</v>
      </c>
      <c r="C7" s="5">
        <v>11</v>
      </c>
      <c r="D7" s="5">
        <f>D6+B7-C7</f>
        <v>207.5</v>
      </c>
      <c r="E7" s="27"/>
      <c r="F7" s="5">
        <v>44</v>
      </c>
      <c r="G7" s="5">
        <v>58</v>
      </c>
      <c r="H7" s="5">
        <f>H6+F7-G7</f>
        <v>26</v>
      </c>
      <c r="I7" s="22"/>
      <c r="J7" s="27"/>
      <c r="K7" s="5">
        <v>8</v>
      </c>
      <c r="L7" s="5">
        <v>10</v>
      </c>
      <c r="M7" s="5">
        <f>M6+K7-L7</f>
        <v>151.5</v>
      </c>
      <c r="N7" s="137"/>
    </row>
    <row r="8" spans="1:14" x14ac:dyDescent="0.2">
      <c r="A8" s="5" t="s">
        <v>15</v>
      </c>
      <c r="B8" s="5">
        <v>12</v>
      </c>
      <c r="C8" s="5">
        <v>0</v>
      </c>
      <c r="D8" s="5">
        <f t="shared" ref="D8:D18" si="0">D7+B8-C8</f>
        <v>219.5</v>
      </c>
      <c r="E8" s="27"/>
      <c r="F8" s="5">
        <v>19</v>
      </c>
      <c r="G8" s="5">
        <v>20</v>
      </c>
      <c r="H8" s="5">
        <f t="shared" ref="H8:H18" si="1">H7+F8-G8</f>
        <v>25</v>
      </c>
      <c r="I8" s="5"/>
      <c r="J8" s="27"/>
      <c r="K8" s="5">
        <v>8</v>
      </c>
      <c r="L8" s="5">
        <v>9</v>
      </c>
      <c r="M8" s="5">
        <f t="shared" ref="M8:M18" si="2">M7+K8-L8</f>
        <v>150.5</v>
      </c>
      <c r="N8" s="5"/>
    </row>
    <row r="9" spans="1:14" x14ac:dyDescent="0.2">
      <c r="A9" s="5" t="s">
        <v>17</v>
      </c>
      <c r="B9" s="5">
        <v>12</v>
      </c>
      <c r="C9" s="5">
        <v>0</v>
      </c>
      <c r="D9" s="5">
        <f t="shared" si="0"/>
        <v>231.5</v>
      </c>
      <c r="E9" s="27"/>
      <c r="F9" s="5">
        <v>10</v>
      </c>
      <c r="G9" s="5">
        <v>4</v>
      </c>
      <c r="H9" s="5">
        <f t="shared" si="1"/>
        <v>31</v>
      </c>
      <c r="I9" s="5"/>
      <c r="J9" s="27"/>
      <c r="K9" s="5">
        <v>8</v>
      </c>
      <c r="L9" s="5">
        <v>7</v>
      </c>
      <c r="M9" s="5">
        <f t="shared" si="2"/>
        <v>151.5</v>
      </c>
      <c r="N9" s="5"/>
    </row>
    <row r="10" spans="1:14" x14ac:dyDescent="0.2">
      <c r="A10" s="5" t="s">
        <v>19</v>
      </c>
      <c r="B10" s="5">
        <v>12</v>
      </c>
      <c r="C10" s="5">
        <v>0</v>
      </c>
      <c r="D10" s="5">
        <f t="shared" si="0"/>
        <v>243.5</v>
      </c>
      <c r="E10" s="27"/>
      <c r="F10" s="5">
        <v>17</v>
      </c>
      <c r="G10" s="5">
        <v>38</v>
      </c>
      <c r="H10" s="5">
        <f t="shared" si="1"/>
        <v>10</v>
      </c>
      <c r="I10" s="5"/>
      <c r="J10" s="27"/>
      <c r="K10" s="5">
        <v>8</v>
      </c>
      <c r="L10" s="5">
        <v>0</v>
      </c>
      <c r="M10" s="5">
        <f t="shared" si="2"/>
        <v>159.5</v>
      </c>
      <c r="N10" s="5"/>
    </row>
    <row r="11" spans="1:14" x14ac:dyDescent="0.2">
      <c r="A11" s="5" t="s">
        <v>22</v>
      </c>
      <c r="B11" s="5">
        <v>12</v>
      </c>
      <c r="C11" s="5">
        <v>0</v>
      </c>
      <c r="D11" s="5">
        <f t="shared" si="0"/>
        <v>255.5</v>
      </c>
      <c r="E11" s="27"/>
      <c r="F11" s="5">
        <v>21</v>
      </c>
      <c r="G11" s="5">
        <v>0</v>
      </c>
      <c r="H11" s="5">
        <f t="shared" si="1"/>
        <v>31</v>
      </c>
      <c r="I11" s="5" t="s">
        <v>65</v>
      </c>
      <c r="J11" s="27"/>
      <c r="K11" s="5">
        <v>8</v>
      </c>
      <c r="L11" s="5">
        <v>5</v>
      </c>
      <c r="M11" s="5">
        <f t="shared" si="2"/>
        <v>162.5</v>
      </c>
      <c r="N11" s="5"/>
    </row>
    <row r="12" spans="1:14" x14ac:dyDescent="0.2">
      <c r="A12" s="5" t="s">
        <v>24</v>
      </c>
      <c r="B12" s="5">
        <v>12</v>
      </c>
      <c r="C12" s="5">
        <v>13</v>
      </c>
      <c r="D12" s="5">
        <f t="shared" si="0"/>
        <v>254.5</v>
      </c>
      <c r="E12" s="27"/>
      <c r="F12" s="5">
        <v>15</v>
      </c>
      <c r="G12" s="5">
        <v>0</v>
      </c>
      <c r="H12" s="5">
        <f t="shared" si="1"/>
        <v>46</v>
      </c>
      <c r="I12" s="5"/>
      <c r="J12" s="27"/>
      <c r="K12" s="5">
        <v>8</v>
      </c>
      <c r="L12" s="5">
        <v>0</v>
      </c>
      <c r="M12" s="5">
        <f t="shared" si="2"/>
        <v>170.5</v>
      </c>
      <c r="N12" s="5"/>
    </row>
    <row r="13" spans="1:14" x14ac:dyDescent="0.2">
      <c r="A13" s="5" t="s">
        <v>35</v>
      </c>
      <c r="B13" s="5">
        <v>12</v>
      </c>
      <c r="C13" s="5">
        <v>5</v>
      </c>
      <c r="D13" s="5">
        <f t="shared" si="0"/>
        <v>261.5</v>
      </c>
      <c r="E13" s="27"/>
      <c r="F13" s="5">
        <v>21</v>
      </c>
      <c r="G13" s="5">
        <v>46</v>
      </c>
      <c r="H13" s="5">
        <f t="shared" si="1"/>
        <v>21</v>
      </c>
      <c r="I13" s="5"/>
      <c r="J13" s="27"/>
      <c r="K13" s="5">
        <v>8</v>
      </c>
      <c r="L13" s="5">
        <v>11</v>
      </c>
      <c r="M13" s="5">
        <f t="shared" si="2"/>
        <v>167.5</v>
      </c>
      <c r="N13" s="5"/>
    </row>
    <row r="14" spans="1:14" x14ac:dyDescent="0.2">
      <c r="A14" s="5" t="s">
        <v>16</v>
      </c>
      <c r="B14" s="5">
        <v>12</v>
      </c>
      <c r="C14" s="5">
        <v>0</v>
      </c>
      <c r="D14" s="5">
        <f t="shared" si="0"/>
        <v>273.5</v>
      </c>
      <c r="E14" s="27"/>
      <c r="F14" s="5">
        <v>0</v>
      </c>
      <c r="G14" s="5">
        <v>0</v>
      </c>
      <c r="H14" s="5">
        <f t="shared" si="1"/>
        <v>21</v>
      </c>
      <c r="I14" s="5"/>
      <c r="J14" s="27"/>
      <c r="K14" s="5">
        <v>8</v>
      </c>
      <c r="L14" s="5">
        <v>0</v>
      </c>
      <c r="M14" s="5">
        <f t="shared" si="2"/>
        <v>175.5</v>
      </c>
      <c r="N14" s="5"/>
    </row>
    <row r="15" spans="1:14" x14ac:dyDescent="0.2">
      <c r="A15" s="5" t="s">
        <v>36</v>
      </c>
      <c r="B15" s="5">
        <v>12</v>
      </c>
      <c r="C15" s="5">
        <v>0</v>
      </c>
      <c r="D15" s="5">
        <f t="shared" si="0"/>
        <v>285.5</v>
      </c>
      <c r="E15" s="27"/>
      <c r="F15" s="5">
        <v>0</v>
      </c>
      <c r="G15" s="5">
        <v>0</v>
      </c>
      <c r="H15" s="5">
        <f t="shared" si="1"/>
        <v>21</v>
      </c>
      <c r="I15" s="5"/>
      <c r="J15" s="27"/>
      <c r="K15" s="5">
        <v>8</v>
      </c>
      <c r="L15" s="5">
        <v>0</v>
      </c>
      <c r="M15" s="5">
        <f t="shared" si="2"/>
        <v>183.5</v>
      </c>
      <c r="N15" s="5"/>
    </row>
    <row r="16" spans="1:14" x14ac:dyDescent="0.2">
      <c r="A16" s="5" t="s">
        <v>20</v>
      </c>
      <c r="B16" s="5">
        <v>12</v>
      </c>
      <c r="C16" s="5">
        <v>0</v>
      </c>
      <c r="D16" s="5">
        <f t="shared" si="0"/>
        <v>297.5</v>
      </c>
      <c r="E16" s="27"/>
      <c r="F16" s="5">
        <v>0</v>
      </c>
      <c r="G16" s="5">
        <v>0</v>
      </c>
      <c r="H16" s="5">
        <f t="shared" si="1"/>
        <v>21</v>
      </c>
      <c r="I16" s="5"/>
      <c r="J16" s="27"/>
      <c r="K16" s="5">
        <v>8</v>
      </c>
      <c r="L16" s="5">
        <v>0</v>
      </c>
      <c r="M16" s="5">
        <f t="shared" si="2"/>
        <v>191.5</v>
      </c>
      <c r="N16" s="5"/>
    </row>
    <row r="17" spans="1:14" x14ac:dyDescent="0.2">
      <c r="A17" s="5" t="s">
        <v>21</v>
      </c>
      <c r="B17" s="5">
        <v>12</v>
      </c>
      <c r="C17" s="5">
        <v>0</v>
      </c>
      <c r="D17" s="5">
        <f t="shared" si="0"/>
        <v>309.5</v>
      </c>
      <c r="E17" s="27"/>
      <c r="F17" s="5">
        <v>0</v>
      </c>
      <c r="G17" s="5">
        <v>0</v>
      </c>
      <c r="H17" s="5">
        <f t="shared" si="1"/>
        <v>21</v>
      </c>
      <c r="I17" s="5"/>
      <c r="J17" s="27"/>
      <c r="K17" s="5">
        <v>8</v>
      </c>
      <c r="L17" s="5">
        <v>0</v>
      </c>
      <c r="M17" s="5">
        <f t="shared" si="2"/>
        <v>199.5</v>
      </c>
      <c r="N17" s="5"/>
    </row>
    <row r="18" spans="1:14" x14ac:dyDescent="0.2">
      <c r="A18" s="5" t="s">
        <v>23</v>
      </c>
      <c r="B18" s="5">
        <v>12</v>
      </c>
      <c r="C18" s="5">
        <v>0</v>
      </c>
      <c r="D18" s="5">
        <f t="shared" si="0"/>
        <v>321.5</v>
      </c>
      <c r="E18" s="27"/>
      <c r="F18" s="5">
        <v>0</v>
      </c>
      <c r="G18" s="5">
        <v>0</v>
      </c>
      <c r="H18" s="5">
        <f t="shared" si="1"/>
        <v>21</v>
      </c>
      <c r="I18" s="123"/>
      <c r="J18" s="27"/>
      <c r="K18" s="5">
        <v>8</v>
      </c>
      <c r="L18" s="5">
        <v>0</v>
      </c>
      <c r="M18" s="5">
        <f t="shared" si="2"/>
        <v>207.5</v>
      </c>
      <c r="N18" s="137"/>
    </row>
    <row r="19" spans="1:14" x14ac:dyDescent="0.2">
      <c r="A19" s="6" t="s">
        <v>37</v>
      </c>
      <c r="B19" s="5">
        <v>96</v>
      </c>
      <c r="C19" s="5">
        <v>12</v>
      </c>
      <c r="D19" s="5"/>
      <c r="E19" s="27"/>
      <c r="F19" s="5">
        <f>SUM(F7:F18)</f>
        <v>147</v>
      </c>
      <c r="G19" s="5">
        <f>SUM(G7:G18)</f>
        <v>166</v>
      </c>
      <c r="H19" s="5"/>
      <c r="I19" s="5"/>
      <c r="J19" s="27"/>
      <c r="K19" s="5">
        <v>96</v>
      </c>
      <c r="L19" s="5">
        <f>SUM(L7:L18)</f>
        <v>42</v>
      </c>
      <c r="M19" s="5"/>
      <c r="N19" s="5"/>
    </row>
    <row r="20" spans="1:14" x14ac:dyDescent="0.2">
      <c r="A20" s="6" t="s">
        <v>38</v>
      </c>
      <c r="B20" s="5" t="s">
        <v>39</v>
      </c>
      <c r="C20" s="5"/>
      <c r="D20" s="5">
        <v>259</v>
      </c>
      <c r="E20" s="27"/>
      <c r="F20" s="5"/>
      <c r="G20" s="5"/>
      <c r="H20" s="5">
        <v>13</v>
      </c>
      <c r="I20" s="5"/>
      <c r="J20" s="27"/>
      <c r="K20" s="5" t="s">
        <v>40</v>
      </c>
      <c r="L20" s="5"/>
      <c r="M20" s="5">
        <v>218</v>
      </c>
      <c r="N20" s="5"/>
    </row>
    <row r="21" spans="1:14" x14ac:dyDescent="0.2">
      <c r="A21" s="7"/>
      <c r="N21" s="1"/>
    </row>
    <row r="22" spans="1:14" ht="15.75" x14ac:dyDescent="0.25">
      <c r="A22" s="3" t="s">
        <v>132</v>
      </c>
      <c r="B22" s="157"/>
      <c r="C22"/>
      <c r="D22" s="1" t="s">
        <v>26</v>
      </c>
      <c r="E22"/>
      <c r="F22"/>
      <c r="G22"/>
      <c r="H22"/>
      <c r="I22"/>
      <c r="J22"/>
      <c r="K22"/>
      <c r="L22" s="1" t="s">
        <v>27</v>
      </c>
      <c r="M22"/>
    </row>
    <row r="23" spans="1:14" x14ac:dyDescent="0.2">
      <c r="A23" s="19"/>
      <c r="B23" s="20" t="s">
        <v>28</v>
      </c>
      <c r="C23" s="19"/>
      <c r="D23" s="19"/>
      <c r="E23" s="26"/>
      <c r="F23" s="20" t="s">
        <v>133</v>
      </c>
      <c r="G23" s="19"/>
      <c r="H23" s="19"/>
      <c r="I23" s="19"/>
      <c r="J23" s="26"/>
      <c r="K23" s="20" t="s">
        <v>30</v>
      </c>
      <c r="L23" s="19"/>
      <c r="M23" s="9"/>
      <c r="N23" s="4"/>
    </row>
    <row r="24" spans="1:14" x14ac:dyDescent="0.2">
      <c r="A24" s="5" t="s">
        <v>31</v>
      </c>
      <c r="B24" s="5" t="s">
        <v>32</v>
      </c>
      <c r="C24" s="5" t="s">
        <v>33</v>
      </c>
      <c r="D24" s="5" t="s">
        <v>66</v>
      </c>
      <c r="E24" s="27"/>
      <c r="F24" s="5" t="s">
        <v>32</v>
      </c>
      <c r="G24" s="5" t="s">
        <v>33</v>
      </c>
      <c r="H24" s="5" t="s">
        <v>66</v>
      </c>
      <c r="I24" s="4" t="s">
        <v>34</v>
      </c>
      <c r="J24" s="28"/>
      <c r="K24" s="5" t="s">
        <v>32</v>
      </c>
      <c r="L24" s="5" t="s">
        <v>33</v>
      </c>
      <c r="M24" s="5" t="s">
        <v>66</v>
      </c>
      <c r="N24" s="4" t="s">
        <v>34</v>
      </c>
    </row>
    <row r="25" spans="1:14" x14ac:dyDescent="0.2">
      <c r="A25" s="4"/>
      <c r="B25" s="5"/>
      <c r="C25" s="5"/>
      <c r="D25" s="21">
        <v>0</v>
      </c>
      <c r="E25" s="27"/>
      <c r="F25" s="5"/>
      <c r="G25" s="5"/>
      <c r="H25" s="21">
        <v>0</v>
      </c>
      <c r="I25" s="5"/>
      <c r="J25" s="27"/>
      <c r="K25" s="5"/>
      <c r="L25" s="5"/>
      <c r="M25" s="21">
        <v>0</v>
      </c>
      <c r="N25" s="5"/>
    </row>
    <row r="26" spans="1:14" x14ac:dyDescent="0.2">
      <c r="A26" s="5" t="s">
        <v>13</v>
      </c>
      <c r="B26" s="5">
        <v>0</v>
      </c>
      <c r="C26" s="5">
        <v>0</v>
      </c>
      <c r="D26" s="5">
        <f>D25+B26-C26</f>
        <v>0</v>
      </c>
      <c r="E26" s="27"/>
      <c r="F26" s="5">
        <v>0</v>
      </c>
      <c r="G26" s="5">
        <v>0</v>
      </c>
      <c r="H26" s="5">
        <f>H25+F26-G26</f>
        <v>0</v>
      </c>
      <c r="I26" s="22"/>
      <c r="J26" s="27"/>
      <c r="K26" s="5">
        <v>0</v>
      </c>
      <c r="L26" s="5">
        <v>0</v>
      </c>
      <c r="M26" s="5">
        <f>M25+K26-L26</f>
        <v>0</v>
      </c>
      <c r="N26" s="137"/>
    </row>
    <row r="27" spans="1:14" x14ac:dyDescent="0.2">
      <c r="A27" s="5" t="s">
        <v>15</v>
      </c>
      <c r="B27" s="5">
        <v>8</v>
      </c>
      <c r="C27" s="5">
        <v>0</v>
      </c>
      <c r="D27" s="5">
        <f t="shared" ref="D27:D36" si="3">D26+B27-C27</f>
        <v>8</v>
      </c>
      <c r="E27" s="27"/>
      <c r="F27" s="5">
        <v>0</v>
      </c>
      <c r="G27" s="5">
        <v>0</v>
      </c>
      <c r="H27" s="5">
        <f t="shared" ref="H27:H37" si="4">H26+F27-G27</f>
        <v>0</v>
      </c>
      <c r="I27" s="5"/>
      <c r="J27" s="27"/>
      <c r="K27" s="5">
        <v>8</v>
      </c>
      <c r="L27" s="5">
        <v>0</v>
      </c>
      <c r="M27" s="5">
        <f t="shared" ref="M27:M37" si="5">M26+K27-L27</f>
        <v>8</v>
      </c>
      <c r="N27" s="5"/>
    </row>
    <row r="28" spans="1:14" x14ac:dyDescent="0.2">
      <c r="A28" s="5" t="s">
        <v>17</v>
      </c>
      <c r="B28" s="5">
        <v>8</v>
      </c>
      <c r="C28" s="5">
        <v>0</v>
      </c>
      <c r="D28" s="5">
        <f t="shared" si="3"/>
        <v>16</v>
      </c>
      <c r="E28" s="27"/>
      <c r="F28" s="5">
        <v>0</v>
      </c>
      <c r="G28" s="5">
        <v>0</v>
      </c>
      <c r="H28" s="5">
        <f t="shared" si="4"/>
        <v>0</v>
      </c>
      <c r="I28" s="5"/>
      <c r="J28" s="27"/>
      <c r="K28" s="5">
        <v>8</v>
      </c>
      <c r="L28" s="5">
        <v>0</v>
      </c>
      <c r="M28" s="5">
        <f t="shared" si="5"/>
        <v>16</v>
      </c>
      <c r="N28" s="5"/>
    </row>
    <row r="29" spans="1:14" x14ac:dyDescent="0.2">
      <c r="A29" s="5" t="s">
        <v>19</v>
      </c>
      <c r="B29" s="5">
        <v>8</v>
      </c>
      <c r="C29" s="5">
        <v>0</v>
      </c>
      <c r="D29" s="5">
        <f t="shared" si="3"/>
        <v>24</v>
      </c>
      <c r="E29" s="27"/>
      <c r="F29" s="5">
        <v>0</v>
      </c>
      <c r="G29" s="5">
        <v>0</v>
      </c>
      <c r="H29" s="5">
        <f t="shared" si="4"/>
        <v>0</v>
      </c>
      <c r="I29" s="32"/>
      <c r="J29" s="27"/>
      <c r="K29" s="5">
        <v>8</v>
      </c>
      <c r="L29" s="5">
        <v>0</v>
      </c>
      <c r="M29" s="5">
        <f t="shared" si="5"/>
        <v>24</v>
      </c>
      <c r="N29" s="5"/>
    </row>
    <row r="30" spans="1:14" x14ac:dyDescent="0.2">
      <c r="A30" s="5" t="s">
        <v>22</v>
      </c>
      <c r="B30" s="5">
        <v>8</v>
      </c>
      <c r="C30" s="5">
        <v>0</v>
      </c>
      <c r="D30" s="5">
        <f t="shared" si="3"/>
        <v>32</v>
      </c>
      <c r="E30" s="27"/>
      <c r="F30" s="5">
        <v>0</v>
      </c>
      <c r="G30" s="5">
        <v>0</v>
      </c>
      <c r="H30" s="5">
        <f t="shared" si="4"/>
        <v>0</v>
      </c>
      <c r="I30" s="5"/>
      <c r="J30" s="27"/>
      <c r="K30" s="5">
        <v>8</v>
      </c>
      <c r="L30" s="5">
        <v>0</v>
      </c>
      <c r="M30" s="5">
        <f t="shared" si="5"/>
        <v>32</v>
      </c>
      <c r="N30" s="5"/>
    </row>
    <row r="31" spans="1:14" x14ac:dyDescent="0.2">
      <c r="A31" s="5" t="s">
        <v>24</v>
      </c>
      <c r="B31" s="5">
        <v>8</v>
      </c>
      <c r="C31" s="5">
        <v>0</v>
      </c>
      <c r="D31" s="5">
        <f t="shared" si="3"/>
        <v>40</v>
      </c>
      <c r="E31" s="27"/>
      <c r="F31" s="5">
        <v>0</v>
      </c>
      <c r="G31" s="5">
        <v>0</v>
      </c>
      <c r="H31" s="5">
        <f t="shared" si="4"/>
        <v>0</v>
      </c>
      <c r="I31" s="5"/>
      <c r="J31" s="27"/>
      <c r="K31" s="5">
        <v>8</v>
      </c>
      <c r="L31" s="5">
        <v>0</v>
      </c>
      <c r="M31" s="5">
        <f t="shared" si="5"/>
        <v>40</v>
      </c>
      <c r="N31" s="5"/>
    </row>
    <row r="32" spans="1:14" x14ac:dyDescent="0.2">
      <c r="A32" s="5" t="s">
        <v>35</v>
      </c>
      <c r="B32" s="5">
        <v>8</v>
      </c>
      <c r="C32" s="5">
        <v>16</v>
      </c>
      <c r="D32" s="5">
        <f t="shared" si="3"/>
        <v>32</v>
      </c>
      <c r="E32" s="27"/>
      <c r="F32" s="5">
        <v>0</v>
      </c>
      <c r="G32" s="5">
        <v>0</v>
      </c>
      <c r="H32" s="5">
        <f t="shared" si="4"/>
        <v>0</v>
      </c>
      <c r="I32" s="32"/>
      <c r="J32" s="27"/>
      <c r="K32" s="5">
        <v>8</v>
      </c>
      <c r="L32" s="5">
        <v>10</v>
      </c>
      <c r="M32" s="5">
        <f t="shared" si="5"/>
        <v>38</v>
      </c>
      <c r="N32" s="5"/>
    </row>
    <row r="33" spans="1:14" x14ac:dyDescent="0.2">
      <c r="A33" s="5" t="s">
        <v>16</v>
      </c>
      <c r="B33" s="5">
        <v>8</v>
      </c>
      <c r="C33" s="5">
        <v>0</v>
      </c>
      <c r="D33" s="5">
        <f t="shared" si="3"/>
        <v>40</v>
      </c>
      <c r="E33" s="27"/>
      <c r="F33" s="5">
        <v>0</v>
      </c>
      <c r="G33" s="5">
        <v>0</v>
      </c>
      <c r="H33" s="5">
        <f t="shared" si="4"/>
        <v>0</v>
      </c>
      <c r="I33" s="5"/>
      <c r="J33" s="27"/>
      <c r="K33" s="5">
        <v>8</v>
      </c>
      <c r="L33" s="5">
        <v>0</v>
      </c>
      <c r="M33" s="5">
        <f t="shared" si="5"/>
        <v>46</v>
      </c>
      <c r="N33" s="5"/>
    </row>
    <row r="34" spans="1:14" x14ac:dyDescent="0.2">
      <c r="A34" s="5" t="s">
        <v>36</v>
      </c>
      <c r="B34" s="5">
        <v>8</v>
      </c>
      <c r="C34" s="5">
        <v>0</v>
      </c>
      <c r="D34" s="5">
        <f t="shared" si="3"/>
        <v>48</v>
      </c>
      <c r="E34" s="27"/>
      <c r="F34" s="5">
        <v>0</v>
      </c>
      <c r="G34" s="5">
        <v>0</v>
      </c>
      <c r="H34" s="5">
        <f t="shared" si="4"/>
        <v>0</v>
      </c>
      <c r="I34" s="5"/>
      <c r="J34" s="27"/>
      <c r="K34" s="5">
        <v>8</v>
      </c>
      <c r="L34" s="5">
        <v>0</v>
      </c>
      <c r="M34" s="5">
        <f t="shared" si="5"/>
        <v>54</v>
      </c>
      <c r="N34" s="5"/>
    </row>
    <row r="35" spans="1:14" x14ac:dyDescent="0.2">
      <c r="A35" s="5" t="s">
        <v>20</v>
      </c>
      <c r="B35" s="5">
        <v>8</v>
      </c>
      <c r="C35" s="5">
        <v>0</v>
      </c>
      <c r="D35" s="5">
        <f t="shared" si="3"/>
        <v>56</v>
      </c>
      <c r="E35" s="27"/>
      <c r="F35" s="5">
        <v>0</v>
      </c>
      <c r="G35" s="5">
        <v>0</v>
      </c>
      <c r="H35" s="5">
        <f t="shared" si="4"/>
        <v>0</v>
      </c>
      <c r="I35" s="32"/>
      <c r="J35" s="27"/>
      <c r="K35" s="5">
        <v>8</v>
      </c>
      <c r="L35" s="5">
        <v>0</v>
      </c>
      <c r="M35" s="5">
        <f t="shared" si="5"/>
        <v>62</v>
      </c>
      <c r="N35" s="5"/>
    </row>
    <row r="36" spans="1:14" x14ac:dyDescent="0.2">
      <c r="A36" s="5" t="s">
        <v>21</v>
      </c>
      <c r="B36" s="5">
        <v>8</v>
      </c>
      <c r="C36" s="5">
        <v>5</v>
      </c>
      <c r="D36" s="5">
        <f t="shared" si="3"/>
        <v>59</v>
      </c>
      <c r="E36" s="27"/>
      <c r="F36" s="5">
        <v>0</v>
      </c>
      <c r="G36" s="5">
        <v>0</v>
      </c>
      <c r="H36" s="5">
        <f t="shared" si="4"/>
        <v>0</v>
      </c>
      <c r="I36" s="5"/>
      <c r="J36" s="27"/>
      <c r="K36" s="5">
        <v>8</v>
      </c>
      <c r="L36" s="5">
        <v>0</v>
      </c>
      <c r="M36" s="5">
        <f t="shared" si="5"/>
        <v>70</v>
      </c>
      <c r="N36" s="5"/>
    </row>
    <row r="37" spans="1:14" x14ac:dyDescent="0.2">
      <c r="A37" s="5" t="s">
        <v>23</v>
      </c>
      <c r="B37" s="5">
        <v>8</v>
      </c>
      <c r="C37" s="5">
        <v>0</v>
      </c>
      <c r="D37" s="5">
        <f>D36+B37-C37</f>
        <v>67</v>
      </c>
      <c r="E37" s="27"/>
      <c r="F37" s="5">
        <v>0</v>
      </c>
      <c r="G37" s="5">
        <v>0</v>
      </c>
      <c r="H37" s="5">
        <f t="shared" si="4"/>
        <v>0</v>
      </c>
      <c r="I37" s="5"/>
      <c r="J37" s="27"/>
      <c r="K37" s="5">
        <v>8</v>
      </c>
      <c r="L37" s="5">
        <v>0</v>
      </c>
      <c r="M37" s="5">
        <f t="shared" si="5"/>
        <v>78</v>
      </c>
      <c r="N37" s="137"/>
    </row>
    <row r="38" spans="1:14" x14ac:dyDescent="0.2">
      <c r="A38" s="6" t="s">
        <v>37</v>
      </c>
      <c r="B38" s="5">
        <f>SUM(B26:B37)</f>
        <v>88</v>
      </c>
      <c r="C38" s="5">
        <f>SUM(C26:C37)</f>
        <v>21</v>
      </c>
      <c r="D38" s="5"/>
      <c r="E38" s="27"/>
      <c r="F38" s="5">
        <f>SUM(F26:F37)</f>
        <v>0</v>
      </c>
      <c r="G38" s="5">
        <f>SUM(G26:G37)</f>
        <v>0</v>
      </c>
      <c r="H38" s="5"/>
      <c r="I38" s="5"/>
      <c r="J38" s="27"/>
      <c r="K38" s="5">
        <f>SUM(K26:K37)</f>
        <v>88</v>
      </c>
      <c r="L38" s="5">
        <f>SUM(L26:L37)</f>
        <v>10</v>
      </c>
      <c r="M38" s="5"/>
      <c r="N38" s="5"/>
    </row>
    <row r="39" spans="1:14" x14ac:dyDescent="0.2">
      <c r="A39" s="6" t="s">
        <v>38</v>
      </c>
      <c r="B39" s="5" t="s">
        <v>134</v>
      </c>
      <c r="C39" s="5"/>
      <c r="D39" s="5">
        <v>48.5</v>
      </c>
      <c r="E39" s="27"/>
      <c r="F39" s="5"/>
      <c r="G39" s="5"/>
      <c r="H39" s="5">
        <v>0</v>
      </c>
      <c r="I39" s="5"/>
      <c r="J39" s="27"/>
      <c r="K39" s="5" t="s">
        <v>134</v>
      </c>
      <c r="L39" s="5"/>
      <c r="M39" s="5">
        <v>80</v>
      </c>
      <c r="N39" s="5"/>
    </row>
    <row r="40" spans="1:14" x14ac:dyDescent="0.2">
      <c r="A40" s="7"/>
      <c r="B40"/>
      <c r="C40" s="158"/>
      <c r="D40"/>
      <c r="E40" s="159"/>
      <c r="F40"/>
      <c r="G40"/>
      <c r="H40"/>
      <c r="I40"/>
      <c r="J40" s="159"/>
      <c r="L40"/>
      <c r="M40"/>
    </row>
    <row r="41" spans="1:14" ht="15.75" x14ac:dyDescent="0.25">
      <c r="A41" s="3" t="s">
        <v>67</v>
      </c>
      <c r="B41"/>
      <c r="C41"/>
      <c r="D41" s="1" t="s">
        <v>26</v>
      </c>
      <c r="E41"/>
      <c r="F41"/>
      <c r="G41"/>
      <c r="H41"/>
      <c r="I41"/>
      <c r="J41"/>
      <c r="K41"/>
      <c r="L41" s="1" t="s">
        <v>27</v>
      </c>
      <c r="M41"/>
    </row>
    <row r="42" spans="1:14" x14ac:dyDescent="0.2">
      <c r="A42" s="19"/>
      <c r="B42" s="20" t="s">
        <v>28</v>
      </c>
      <c r="C42" s="19"/>
      <c r="D42" s="19"/>
      <c r="E42" s="26"/>
      <c r="F42" s="20" t="s">
        <v>29</v>
      </c>
      <c r="G42" s="19"/>
      <c r="H42" s="19"/>
      <c r="I42" s="19"/>
      <c r="J42" s="26"/>
      <c r="K42" s="20" t="s">
        <v>30</v>
      </c>
      <c r="L42" s="19"/>
      <c r="M42" s="9"/>
      <c r="N42" s="4"/>
    </row>
    <row r="43" spans="1:14" x14ac:dyDescent="0.2">
      <c r="A43" s="5" t="s">
        <v>31</v>
      </c>
      <c r="B43" s="5" t="s">
        <v>32</v>
      </c>
      <c r="C43" s="5" t="s">
        <v>33</v>
      </c>
      <c r="D43" s="5" t="s">
        <v>66</v>
      </c>
      <c r="E43" s="27"/>
      <c r="F43" s="5" t="s">
        <v>32</v>
      </c>
      <c r="G43" s="5" t="s">
        <v>33</v>
      </c>
      <c r="H43" s="5" t="s">
        <v>66</v>
      </c>
      <c r="I43" s="4" t="s">
        <v>34</v>
      </c>
      <c r="J43" s="28"/>
      <c r="K43" s="5" t="s">
        <v>32</v>
      </c>
      <c r="L43" s="5" t="s">
        <v>33</v>
      </c>
      <c r="M43" s="5" t="s">
        <v>66</v>
      </c>
      <c r="N43" s="4" t="s">
        <v>34</v>
      </c>
    </row>
    <row r="44" spans="1:14" x14ac:dyDescent="0.2">
      <c r="A44" s="4"/>
      <c r="B44" s="5"/>
      <c r="C44" s="5"/>
      <c r="D44" s="21">
        <v>240</v>
      </c>
      <c r="E44" s="27"/>
      <c r="F44" s="5"/>
      <c r="G44" s="5"/>
      <c r="H44" s="21">
        <v>7</v>
      </c>
      <c r="I44" s="5"/>
      <c r="J44" s="27"/>
      <c r="K44" s="5"/>
      <c r="L44" s="5"/>
      <c r="M44" s="21">
        <v>142</v>
      </c>
      <c r="N44" s="5"/>
    </row>
    <row r="45" spans="1:14" x14ac:dyDescent="0.2">
      <c r="A45" s="5" t="s">
        <v>13</v>
      </c>
      <c r="B45" s="5">
        <v>12</v>
      </c>
      <c r="C45" s="5">
        <v>0</v>
      </c>
      <c r="D45" s="5">
        <f>D44+B45-C45</f>
        <v>252</v>
      </c>
      <c r="E45" s="27"/>
      <c r="F45" s="5">
        <v>27</v>
      </c>
      <c r="G45" s="5">
        <v>0</v>
      </c>
      <c r="H45" s="5">
        <f>H44+F45-G45</f>
        <v>34</v>
      </c>
      <c r="I45" s="22"/>
      <c r="J45" s="27"/>
      <c r="K45" s="5">
        <v>8</v>
      </c>
      <c r="L45" s="5">
        <v>4</v>
      </c>
      <c r="M45" s="5">
        <f>M44+K45-L45</f>
        <v>146</v>
      </c>
      <c r="N45" s="137"/>
    </row>
    <row r="46" spans="1:14" x14ac:dyDescent="0.2">
      <c r="A46" s="5" t="s">
        <v>15</v>
      </c>
      <c r="B46" s="5">
        <v>12</v>
      </c>
      <c r="C46" s="5">
        <v>0</v>
      </c>
      <c r="D46" s="5">
        <f t="shared" ref="D46:D56" si="6">D45+B46-C46</f>
        <v>264</v>
      </c>
      <c r="E46" s="27"/>
      <c r="F46" s="5">
        <v>0</v>
      </c>
      <c r="G46" s="5">
        <v>10</v>
      </c>
      <c r="H46" s="5">
        <f t="shared" ref="H46:H56" si="7">H45+F46-G46</f>
        <v>24</v>
      </c>
      <c r="I46" s="5"/>
      <c r="J46" s="27"/>
      <c r="K46" s="5">
        <v>8</v>
      </c>
      <c r="L46" s="5">
        <v>24</v>
      </c>
      <c r="M46" s="5">
        <f t="shared" ref="M46:M56" si="8">M45+K46-L46</f>
        <v>130</v>
      </c>
      <c r="N46" s="5"/>
    </row>
    <row r="47" spans="1:14" x14ac:dyDescent="0.2">
      <c r="A47" s="5" t="s">
        <v>17</v>
      </c>
      <c r="B47" s="5">
        <v>12</v>
      </c>
      <c r="C47" s="5">
        <v>0</v>
      </c>
      <c r="D47" s="5">
        <f t="shared" si="6"/>
        <v>276</v>
      </c>
      <c r="E47" s="27"/>
      <c r="F47" s="5">
        <v>0</v>
      </c>
      <c r="G47" s="5">
        <v>0</v>
      </c>
      <c r="H47" s="33">
        <f t="shared" si="7"/>
        <v>24</v>
      </c>
      <c r="I47" s="5"/>
      <c r="J47" s="27"/>
      <c r="K47" s="5">
        <v>8</v>
      </c>
      <c r="L47" s="5">
        <v>3</v>
      </c>
      <c r="M47" s="5">
        <f t="shared" si="8"/>
        <v>135</v>
      </c>
      <c r="N47" s="5"/>
    </row>
    <row r="48" spans="1:14" x14ac:dyDescent="0.2">
      <c r="A48" s="5" t="s">
        <v>19</v>
      </c>
      <c r="B48" s="5">
        <v>12</v>
      </c>
      <c r="C48" s="5">
        <v>0</v>
      </c>
      <c r="D48" s="5">
        <f t="shared" si="6"/>
        <v>288</v>
      </c>
      <c r="E48" s="29"/>
      <c r="F48" s="5">
        <v>0</v>
      </c>
      <c r="G48" s="5">
        <v>16</v>
      </c>
      <c r="H48" s="5">
        <f t="shared" si="7"/>
        <v>8</v>
      </c>
      <c r="I48" s="5"/>
      <c r="J48" s="27"/>
      <c r="K48" s="5">
        <v>8</v>
      </c>
      <c r="L48" s="5">
        <v>0</v>
      </c>
      <c r="M48" s="5">
        <f t="shared" si="8"/>
        <v>143</v>
      </c>
      <c r="N48" s="5"/>
    </row>
    <row r="49" spans="1:14" x14ac:dyDescent="0.2">
      <c r="A49" s="5" t="s">
        <v>22</v>
      </c>
      <c r="B49" s="5">
        <v>12</v>
      </c>
      <c r="C49" s="5">
        <v>0</v>
      </c>
      <c r="D49" s="5">
        <f t="shared" si="6"/>
        <v>300</v>
      </c>
      <c r="E49" s="27"/>
      <c r="F49" s="5">
        <v>0</v>
      </c>
      <c r="G49" s="5">
        <v>3</v>
      </c>
      <c r="H49" s="5">
        <f t="shared" si="7"/>
        <v>5</v>
      </c>
      <c r="I49" s="5"/>
      <c r="J49" s="27"/>
      <c r="K49" s="5">
        <v>8</v>
      </c>
      <c r="L49" s="5">
        <v>0</v>
      </c>
      <c r="M49" s="5">
        <f t="shared" si="8"/>
        <v>151</v>
      </c>
      <c r="N49" s="5"/>
    </row>
    <row r="50" spans="1:14" x14ac:dyDescent="0.2">
      <c r="A50" s="5" t="s">
        <v>24</v>
      </c>
      <c r="B50" s="5">
        <v>12</v>
      </c>
      <c r="C50" s="5">
        <v>0</v>
      </c>
      <c r="D50" s="5">
        <f t="shared" si="6"/>
        <v>312</v>
      </c>
      <c r="E50" s="29"/>
      <c r="F50" s="5">
        <v>0</v>
      </c>
      <c r="G50" s="5">
        <v>5</v>
      </c>
      <c r="H50" s="5">
        <f t="shared" si="7"/>
        <v>0</v>
      </c>
      <c r="I50" s="5"/>
      <c r="J50" s="27"/>
      <c r="K50" s="5">
        <v>8</v>
      </c>
      <c r="L50" s="5">
        <v>0</v>
      </c>
      <c r="M50" s="5">
        <f t="shared" si="8"/>
        <v>159</v>
      </c>
      <c r="N50" s="5"/>
    </row>
    <row r="51" spans="1:14" x14ac:dyDescent="0.2">
      <c r="A51" s="5" t="s">
        <v>35</v>
      </c>
      <c r="B51" s="5">
        <v>12</v>
      </c>
      <c r="C51" s="5">
        <v>0</v>
      </c>
      <c r="D51" s="5">
        <f t="shared" si="6"/>
        <v>324</v>
      </c>
      <c r="E51" s="29"/>
      <c r="F51" s="5">
        <v>47</v>
      </c>
      <c r="G51" s="5">
        <v>0</v>
      </c>
      <c r="H51" s="5">
        <f t="shared" si="7"/>
        <v>47</v>
      </c>
      <c r="I51" s="32"/>
      <c r="J51" s="27"/>
      <c r="K51" s="5">
        <v>8</v>
      </c>
      <c r="L51" s="5">
        <v>0</v>
      </c>
      <c r="M51" s="5">
        <f t="shared" si="8"/>
        <v>167</v>
      </c>
      <c r="N51" s="5"/>
    </row>
    <row r="52" spans="1:14" x14ac:dyDescent="0.2">
      <c r="A52" s="5" t="s">
        <v>16</v>
      </c>
      <c r="B52" s="5">
        <v>12</v>
      </c>
      <c r="C52" s="5">
        <v>0</v>
      </c>
      <c r="D52" s="5">
        <f t="shared" si="6"/>
        <v>336</v>
      </c>
      <c r="E52" s="27"/>
      <c r="F52" s="5">
        <v>0</v>
      </c>
      <c r="G52" s="5">
        <v>0</v>
      </c>
      <c r="H52" s="5">
        <f t="shared" si="7"/>
        <v>47</v>
      </c>
      <c r="I52" s="5"/>
      <c r="J52" s="27"/>
      <c r="K52" s="5">
        <v>8</v>
      </c>
      <c r="L52" s="5">
        <v>0</v>
      </c>
      <c r="M52" s="5">
        <f t="shared" si="8"/>
        <v>175</v>
      </c>
      <c r="N52" s="5"/>
    </row>
    <row r="53" spans="1:14" x14ac:dyDescent="0.2">
      <c r="A53" s="5" t="s">
        <v>36</v>
      </c>
      <c r="B53" s="5">
        <v>12</v>
      </c>
      <c r="C53" s="5">
        <v>0</v>
      </c>
      <c r="D53" s="5">
        <f t="shared" si="6"/>
        <v>348</v>
      </c>
      <c r="E53" s="29"/>
      <c r="F53" s="5">
        <v>0</v>
      </c>
      <c r="G53" s="5">
        <v>0</v>
      </c>
      <c r="H53" s="5">
        <f t="shared" si="7"/>
        <v>47</v>
      </c>
      <c r="I53" s="5"/>
      <c r="J53" s="27"/>
      <c r="K53" s="5">
        <v>8</v>
      </c>
      <c r="L53" s="5">
        <v>0</v>
      </c>
      <c r="M53" s="5">
        <f t="shared" si="8"/>
        <v>183</v>
      </c>
      <c r="N53" s="5"/>
    </row>
    <row r="54" spans="1:14" x14ac:dyDescent="0.2">
      <c r="A54" s="5" t="s">
        <v>20</v>
      </c>
      <c r="B54" s="5">
        <v>12</v>
      </c>
      <c r="C54" s="5">
        <v>0</v>
      </c>
      <c r="D54" s="5">
        <f t="shared" si="6"/>
        <v>360</v>
      </c>
      <c r="E54" s="30"/>
      <c r="F54" s="5">
        <v>0</v>
      </c>
      <c r="G54" s="5">
        <v>0</v>
      </c>
      <c r="H54" s="5">
        <f t="shared" si="7"/>
        <v>47</v>
      </c>
      <c r="I54" s="5"/>
      <c r="J54" s="30"/>
      <c r="K54" s="5">
        <v>8</v>
      </c>
      <c r="L54" s="5">
        <v>0</v>
      </c>
      <c r="M54" s="5">
        <f t="shared" si="8"/>
        <v>191</v>
      </c>
      <c r="N54" s="5"/>
    </row>
    <row r="55" spans="1:14" x14ac:dyDescent="0.2">
      <c r="A55" s="5" t="s">
        <v>21</v>
      </c>
      <c r="B55" s="5">
        <v>12</v>
      </c>
      <c r="C55" s="5">
        <v>5</v>
      </c>
      <c r="D55" s="5">
        <f t="shared" si="6"/>
        <v>367</v>
      </c>
      <c r="E55" s="27"/>
      <c r="F55" s="5">
        <v>0</v>
      </c>
      <c r="G55" s="5">
        <v>0</v>
      </c>
      <c r="H55" s="5">
        <f t="shared" si="7"/>
        <v>47</v>
      </c>
      <c r="I55" s="5"/>
      <c r="J55" s="27"/>
      <c r="K55" s="5">
        <v>8</v>
      </c>
      <c r="L55" s="5">
        <v>0</v>
      </c>
      <c r="M55" s="5">
        <f t="shared" si="8"/>
        <v>199</v>
      </c>
      <c r="N55" s="5"/>
    </row>
    <row r="56" spans="1:14" x14ac:dyDescent="0.2">
      <c r="A56" s="5" t="s">
        <v>23</v>
      </c>
      <c r="B56" s="5">
        <v>12</v>
      </c>
      <c r="C56" s="5">
        <v>0</v>
      </c>
      <c r="D56" s="5">
        <f t="shared" si="6"/>
        <v>379</v>
      </c>
      <c r="E56" s="27"/>
      <c r="F56" s="5">
        <v>0</v>
      </c>
      <c r="G56" s="5">
        <v>0</v>
      </c>
      <c r="H56" s="5">
        <f t="shared" si="7"/>
        <v>47</v>
      </c>
      <c r="I56" s="5"/>
      <c r="J56" s="27"/>
      <c r="K56" s="5">
        <v>8</v>
      </c>
      <c r="L56" s="5">
        <v>0</v>
      </c>
      <c r="M56" s="5">
        <f t="shared" si="8"/>
        <v>207</v>
      </c>
      <c r="N56" s="5"/>
    </row>
    <row r="57" spans="1:14" x14ac:dyDescent="0.2">
      <c r="A57" s="6" t="s">
        <v>37</v>
      </c>
      <c r="B57" s="5">
        <f>SUM(B45:B56)</f>
        <v>144</v>
      </c>
      <c r="C57" s="5">
        <f>SUM(C45:C56)</f>
        <v>5</v>
      </c>
      <c r="D57" s="5"/>
      <c r="E57" s="27"/>
      <c r="F57" s="5">
        <f>SUM(F45:F56)</f>
        <v>74</v>
      </c>
      <c r="G57" s="5">
        <f>SUM(G45:G56)</f>
        <v>34</v>
      </c>
      <c r="H57" s="5"/>
      <c r="I57" s="5"/>
      <c r="J57" s="27"/>
      <c r="K57" s="5">
        <f>SUM(K45:K56)</f>
        <v>96</v>
      </c>
      <c r="L57" s="5">
        <f>SUM(L45:L56)</f>
        <v>31</v>
      </c>
      <c r="M57" s="5"/>
      <c r="N57" s="5"/>
    </row>
    <row r="58" spans="1:14" x14ac:dyDescent="0.2">
      <c r="A58" s="6" t="s">
        <v>38</v>
      </c>
      <c r="B58" s="5" t="s">
        <v>135</v>
      </c>
      <c r="C58" s="5"/>
      <c r="D58" s="5"/>
      <c r="E58" s="27"/>
      <c r="F58" s="5"/>
      <c r="G58" s="5"/>
      <c r="H58" s="5">
        <v>0</v>
      </c>
      <c r="I58" s="5"/>
      <c r="J58" s="27"/>
      <c r="K58" s="5" t="s">
        <v>136</v>
      </c>
      <c r="L58" s="5"/>
      <c r="M58" s="5"/>
      <c r="N58" s="5"/>
    </row>
  </sheetData>
  <pageMargins left="1" right="0" top="0.25" bottom="0.25" header="0" footer="0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AF35-0402-4946-8812-0A3F86895E4A}">
  <dimension ref="A1:I45"/>
  <sheetViews>
    <sheetView topLeftCell="A4" workbookViewId="0">
      <selection activeCell="M23" sqref="M23"/>
    </sheetView>
  </sheetViews>
  <sheetFormatPr defaultRowHeight="12.75" x14ac:dyDescent="0.2"/>
  <cols>
    <col min="3" max="3" width="10.140625" bestFit="1" customWidth="1"/>
    <col min="8" max="8" width="10.28515625" bestFit="1" customWidth="1"/>
  </cols>
  <sheetData>
    <row r="1" spans="1:9" x14ac:dyDescent="0.2">
      <c r="A1" s="124"/>
      <c r="B1" s="124" t="s">
        <v>102</v>
      </c>
      <c r="C1" s="124"/>
      <c r="D1" s="124"/>
      <c r="E1" s="124"/>
      <c r="F1" s="124"/>
      <c r="G1" s="124"/>
      <c r="H1" s="124"/>
      <c r="I1" s="124"/>
    </row>
    <row r="2" spans="1:9" x14ac:dyDescent="0.2">
      <c r="A2" s="124"/>
      <c r="B2" s="124"/>
      <c r="C2" s="124"/>
      <c r="D2" s="124"/>
      <c r="E2" s="124"/>
      <c r="F2" s="124"/>
      <c r="G2" s="124"/>
      <c r="H2" s="124"/>
      <c r="I2" s="124"/>
    </row>
    <row r="3" spans="1:9" ht="38.25" x14ac:dyDescent="0.2">
      <c r="A3" s="125" t="s">
        <v>103</v>
      </c>
      <c r="B3" s="126" t="s">
        <v>104</v>
      </c>
      <c r="C3" s="126" t="s">
        <v>105</v>
      </c>
      <c r="D3" s="126" t="s">
        <v>45</v>
      </c>
      <c r="E3" s="126" t="s">
        <v>106</v>
      </c>
      <c r="F3" s="126" t="s">
        <v>107</v>
      </c>
      <c r="G3" s="126" t="s">
        <v>108</v>
      </c>
      <c r="H3" s="126" t="s">
        <v>109</v>
      </c>
      <c r="I3" s="126"/>
    </row>
    <row r="4" spans="1:9" x14ac:dyDescent="0.2">
      <c r="A4" s="127">
        <v>2013</v>
      </c>
      <c r="B4" s="128" t="s">
        <v>110</v>
      </c>
      <c r="C4" s="129">
        <v>41639</v>
      </c>
      <c r="D4" s="129" t="s">
        <v>111</v>
      </c>
      <c r="E4" s="130">
        <v>65</v>
      </c>
      <c r="F4" s="131">
        <v>28</v>
      </c>
      <c r="G4" s="131">
        <f>E4*F4</f>
        <v>1820</v>
      </c>
      <c r="H4" s="128"/>
      <c r="I4" s="128"/>
    </row>
    <row r="5" spans="1:9" x14ac:dyDescent="0.2">
      <c r="A5" s="127">
        <v>2013</v>
      </c>
      <c r="B5" s="128" t="s">
        <v>112</v>
      </c>
      <c r="C5" s="129">
        <v>41639</v>
      </c>
      <c r="D5" s="129"/>
      <c r="E5" s="130" t="s">
        <v>113</v>
      </c>
      <c r="F5" s="131">
        <v>25</v>
      </c>
      <c r="G5" s="131">
        <f t="shared" ref="G5:G6" si="0">E5*F5</f>
        <v>0</v>
      </c>
      <c r="H5" s="128"/>
      <c r="I5" s="128"/>
    </row>
    <row r="6" spans="1:9" x14ac:dyDescent="0.2">
      <c r="A6" s="127">
        <v>2013</v>
      </c>
      <c r="B6" s="128" t="s">
        <v>41</v>
      </c>
      <c r="C6" s="129">
        <v>41639</v>
      </c>
      <c r="D6" s="129"/>
      <c r="E6" s="130" t="s">
        <v>113</v>
      </c>
      <c r="F6" s="131">
        <v>17.5</v>
      </c>
      <c r="G6" s="131">
        <f t="shared" si="0"/>
        <v>0</v>
      </c>
      <c r="H6" s="128"/>
      <c r="I6" s="128"/>
    </row>
    <row r="7" spans="1:9" x14ac:dyDescent="0.2">
      <c r="A7" s="128"/>
      <c r="B7" s="128"/>
      <c r="C7" s="128"/>
      <c r="D7" s="128"/>
      <c r="E7" s="128"/>
      <c r="F7" s="128"/>
      <c r="G7" s="131">
        <f>SUM(G4:G6)</f>
        <v>1820</v>
      </c>
      <c r="H7" s="131">
        <f>G7</f>
        <v>1820</v>
      </c>
      <c r="I7" s="128"/>
    </row>
    <row r="8" spans="1:9" x14ac:dyDescent="0.2">
      <c r="A8" s="128"/>
      <c r="B8" s="128"/>
      <c r="C8" s="128"/>
      <c r="D8" s="128"/>
      <c r="E8" s="128"/>
      <c r="F8" s="128"/>
      <c r="G8" s="128"/>
      <c r="H8" s="128"/>
      <c r="I8" s="128"/>
    </row>
    <row r="9" spans="1:9" x14ac:dyDescent="0.2">
      <c r="A9" s="127">
        <v>2014</v>
      </c>
      <c r="B9" s="128" t="s">
        <v>110</v>
      </c>
      <c r="C9" s="129">
        <v>42004</v>
      </c>
      <c r="D9" s="128" t="s">
        <v>114</v>
      </c>
      <c r="E9" s="128">
        <v>5</v>
      </c>
      <c r="F9" s="131">
        <v>29.4</v>
      </c>
      <c r="G9" s="131">
        <f t="shared" ref="G9:G13" si="1">E9*F9</f>
        <v>147</v>
      </c>
      <c r="H9" s="128"/>
      <c r="I9" s="128"/>
    </row>
    <row r="10" spans="1:9" x14ac:dyDescent="0.2">
      <c r="A10" s="127">
        <v>2014</v>
      </c>
      <c r="B10" s="128" t="s">
        <v>110</v>
      </c>
      <c r="C10" s="129">
        <v>42004</v>
      </c>
      <c r="D10" s="128" t="s">
        <v>115</v>
      </c>
      <c r="E10" s="128">
        <v>57</v>
      </c>
      <c r="F10" s="131">
        <v>29.4</v>
      </c>
      <c r="G10" s="131">
        <f t="shared" si="1"/>
        <v>1675.8</v>
      </c>
      <c r="H10" s="128"/>
      <c r="I10" s="128"/>
    </row>
    <row r="11" spans="1:9" x14ac:dyDescent="0.2">
      <c r="A11" s="127">
        <v>2014</v>
      </c>
      <c r="B11" s="128" t="s">
        <v>110</v>
      </c>
      <c r="C11" s="129">
        <v>42004</v>
      </c>
      <c r="D11" s="128" t="s">
        <v>111</v>
      </c>
      <c r="E11" s="128">
        <v>88</v>
      </c>
      <c r="F11" s="131">
        <v>29.4</v>
      </c>
      <c r="G11" s="131">
        <f t="shared" si="1"/>
        <v>2587.1999999999998</v>
      </c>
      <c r="H11" s="128"/>
      <c r="I11" s="128"/>
    </row>
    <row r="12" spans="1:9" x14ac:dyDescent="0.2">
      <c r="A12" s="127">
        <v>2014</v>
      </c>
      <c r="B12" s="128" t="s">
        <v>112</v>
      </c>
      <c r="C12" s="129">
        <v>42004</v>
      </c>
      <c r="D12" s="128" t="s">
        <v>111</v>
      </c>
      <c r="E12" s="128">
        <v>36</v>
      </c>
      <c r="F12" s="131">
        <v>26.25</v>
      </c>
      <c r="G12" s="131">
        <f t="shared" si="1"/>
        <v>945</v>
      </c>
      <c r="H12" s="128"/>
      <c r="I12" s="128"/>
    </row>
    <row r="13" spans="1:9" x14ac:dyDescent="0.2">
      <c r="A13" s="127">
        <v>2014</v>
      </c>
      <c r="B13" s="128" t="s">
        <v>41</v>
      </c>
      <c r="C13" s="129">
        <v>42004</v>
      </c>
      <c r="D13" s="128" t="s">
        <v>111</v>
      </c>
      <c r="E13" s="128">
        <v>30</v>
      </c>
      <c r="F13" s="131">
        <v>18.38</v>
      </c>
      <c r="G13" s="131">
        <f t="shared" si="1"/>
        <v>551.4</v>
      </c>
      <c r="H13" s="128"/>
      <c r="I13" s="128"/>
    </row>
    <row r="14" spans="1:9" x14ac:dyDescent="0.2">
      <c r="A14" s="128"/>
      <c r="B14" s="128"/>
      <c r="C14" s="128"/>
      <c r="D14" s="128"/>
      <c r="E14" s="128"/>
      <c r="F14" s="128"/>
      <c r="G14" s="131">
        <f>SUM(G9:G13)</f>
        <v>5906.4</v>
      </c>
      <c r="H14" s="131">
        <f>H7+G14</f>
        <v>7726.4</v>
      </c>
      <c r="I14" s="128"/>
    </row>
    <row r="15" spans="1:9" x14ac:dyDescent="0.2">
      <c r="A15" s="128"/>
      <c r="B15" s="128"/>
      <c r="C15" s="128"/>
      <c r="D15" s="128"/>
      <c r="E15" s="128"/>
      <c r="F15" s="128"/>
      <c r="G15" s="128"/>
      <c r="H15" s="128"/>
      <c r="I15" s="128"/>
    </row>
    <row r="16" spans="1:9" x14ac:dyDescent="0.2">
      <c r="A16" s="127">
        <v>2015</v>
      </c>
      <c r="B16" s="128" t="s">
        <v>110</v>
      </c>
      <c r="C16" s="128"/>
      <c r="D16" s="128" t="s">
        <v>114</v>
      </c>
      <c r="E16" s="128">
        <v>16</v>
      </c>
      <c r="F16" s="132">
        <v>30</v>
      </c>
      <c r="G16" s="132">
        <f>E16*F16</f>
        <v>480</v>
      </c>
      <c r="H16" s="132"/>
      <c r="I16" s="128"/>
    </row>
    <row r="17" spans="1:9" x14ac:dyDescent="0.2">
      <c r="A17" s="127">
        <v>2015</v>
      </c>
      <c r="B17" s="128" t="s">
        <v>110</v>
      </c>
      <c r="C17" s="129">
        <v>42369</v>
      </c>
      <c r="D17" s="128" t="s">
        <v>111</v>
      </c>
      <c r="E17" s="128">
        <v>93</v>
      </c>
      <c r="F17" s="132">
        <v>30</v>
      </c>
      <c r="G17" s="132">
        <f t="shared" ref="G17:G19" si="2">E17*F17</f>
        <v>2790</v>
      </c>
      <c r="H17" s="132"/>
      <c r="I17" s="128"/>
    </row>
    <row r="18" spans="1:9" x14ac:dyDescent="0.2">
      <c r="A18" s="127">
        <v>2015</v>
      </c>
      <c r="B18" s="128" t="s">
        <v>112</v>
      </c>
      <c r="C18" s="129">
        <v>42369</v>
      </c>
      <c r="D18" s="128" t="s">
        <v>111</v>
      </c>
      <c r="E18" s="128">
        <v>55</v>
      </c>
      <c r="F18" s="132">
        <v>27.56</v>
      </c>
      <c r="G18" s="132">
        <f t="shared" si="2"/>
        <v>1515.8</v>
      </c>
      <c r="H18" s="132"/>
      <c r="I18" s="128"/>
    </row>
    <row r="19" spans="1:9" x14ac:dyDescent="0.2">
      <c r="A19" s="127">
        <v>2015</v>
      </c>
      <c r="B19" s="128" t="s">
        <v>3</v>
      </c>
      <c r="C19" s="129">
        <v>42369</v>
      </c>
      <c r="D19" s="128" t="s">
        <v>111</v>
      </c>
      <c r="E19" s="128">
        <v>20</v>
      </c>
      <c r="F19" s="132">
        <v>18.75</v>
      </c>
      <c r="G19" s="132">
        <f t="shared" si="2"/>
        <v>375</v>
      </c>
      <c r="H19" s="132"/>
      <c r="I19" s="128"/>
    </row>
    <row r="20" spans="1:9" x14ac:dyDescent="0.2">
      <c r="A20" s="128"/>
      <c r="B20" s="128"/>
      <c r="C20" s="128"/>
      <c r="D20" s="128"/>
      <c r="E20" s="128"/>
      <c r="F20" s="132"/>
      <c r="G20" s="132">
        <f>SUM(G16:G19)</f>
        <v>5160.8</v>
      </c>
      <c r="H20" s="132">
        <f>H14+G20</f>
        <v>12887.2</v>
      </c>
      <c r="I20" s="128"/>
    </row>
    <row r="21" spans="1:9" x14ac:dyDescent="0.2">
      <c r="A21" s="128"/>
      <c r="B21" s="128"/>
      <c r="C21" s="129"/>
      <c r="D21" s="128"/>
      <c r="E21" s="128"/>
      <c r="F21" s="132"/>
      <c r="G21" s="132"/>
      <c r="H21" s="132"/>
      <c r="I21" s="128"/>
    </row>
    <row r="22" spans="1:9" x14ac:dyDescent="0.2">
      <c r="A22" s="127">
        <v>2016</v>
      </c>
      <c r="B22" s="127" t="s">
        <v>110</v>
      </c>
      <c r="C22" s="129">
        <v>42735</v>
      </c>
      <c r="D22" s="128" t="s">
        <v>111</v>
      </c>
      <c r="E22" s="128">
        <v>56</v>
      </c>
      <c r="F22" s="132">
        <v>30.6</v>
      </c>
      <c r="G22" s="132">
        <f t="shared" ref="G22:G23" si="3">E22*F22</f>
        <v>1713.6000000000001</v>
      </c>
      <c r="H22" s="132"/>
      <c r="I22" s="128"/>
    </row>
    <row r="23" spans="1:9" x14ac:dyDescent="0.2">
      <c r="A23" s="127">
        <v>2016</v>
      </c>
      <c r="B23" s="127" t="s">
        <v>112</v>
      </c>
      <c r="C23" s="129">
        <v>42735</v>
      </c>
      <c r="D23" s="128" t="s">
        <v>111</v>
      </c>
      <c r="E23" s="128">
        <v>18</v>
      </c>
      <c r="F23" s="132">
        <v>27.56</v>
      </c>
      <c r="G23" s="132">
        <f t="shared" si="3"/>
        <v>496.08</v>
      </c>
      <c r="H23" s="132"/>
      <c r="I23" s="128"/>
    </row>
    <row r="24" spans="1:9" x14ac:dyDescent="0.2">
      <c r="A24" s="127"/>
      <c r="B24" s="127"/>
      <c r="C24" s="128"/>
      <c r="D24" s="128"/>
      <c r="E24" s="128"/>
      <c r="F24" s="132"/>
      <c r="G24" s="132">
        <f>SUM(G22:G23)</f>
        <v>2209.6800000000003</v>
      </c>
      <c r="H24" s="132">
        <f>H20+G24</f>
        <v>15096.880000000001</v>
      </c>
      <c r="I24" s="128"/>
    </row>
    <row r="25" spans="1:9" x14ac:dyDescent="0.2">
      <c r="A25" s="127"/>
      <c r="B25" s="127"/>
      <c r="C25" s="128"/>
      <c r="D25" s="128"/>
      <c r="E25" s="128"/>
      <c r="F25" s="132"/>
      <c r="G25" s="132"/>
      <c r="H25" s="132"/>
      <c r="I25" s="128"/>
    </row>
    <row r="26" spans="1:9" x14ac:dyDescent="0.2">
      <c r="A26" s="127">
        <v>2017</v>
      </c>
      <c r="B26" s="127" t="s">
        <v>110</v>
      </c>
      <c r="C26" s="129">
        <v>43100</v>
      </c>
      <c r="D26" s="128" t="s">
        <v>111</v>
      </c>
      <c r="E26" s="128">
        <v>50</v>
      </c>
      <c r="F26" s="132">
        <v>31.21</v>
      </c>
      <c r="G26" s="132">
        <f>E26*F26</f>
        <v>1560.5</v>
      </c>
      <c r="H26" s="132"/>
      <c r="I26" s="128"/>
    </row>
    <row r="27" spans="1:9" x14ac:dyDescent="0.2">
      <c r="A27" s="127">
        <v>2017</v>
      </c>
      <c r="B27" s="127" t="s">
        <v>112</v>
      </c>
      <c r="C27" s="129">
        <v>43100</v>
      </c>
      <c r="D27" s="128" t="s">
        <v>111</v>
      </c>
      <c r="E27" s="128">
        <v>13</v>
      </c>
      <c r="F27" s="132">
        <v>28.39</v>
      </c>
      <c r="G27" s="132">
        <f t="shared" ref="G27:G28" si="4">E27*F27</f>
        <v>369.07</v>
      </c>
      <c r="H27" s="132"/>
      <c r="I27" s="128"/>
    </row>
    <row r="28" spans="1:9" x14ac:dyDescent="0.2">
      <c r="A28" s="127">
        <v>2017</v>
      </c>
      <c r="B28" s="127" t="s">
        <v>3</v>
      </c>
      <c r="C28" s="129">
        <v>43100</v>
      </c>
      <c r="D28" s="128" t="s">
        <v>111</v>
      </c>
      <c r="E28" s="128">
        <v>30</v>
      </c>
      <c r="F28" s="132">
        <v>19.3</v>
      </c>
      <c r="G28" s="132">
        <f t="shared" si="4"/>
        <v>579</v>
      </c>
      <c r="H28" s="132"/>
      <c r="I28" s="128"/>
    </row>
    <row r="29" spans="1:9" x14ac:dyDescent="0.2">
      <c r="A29" s="128"/>
      <c r="B29" s="128"/>
      <c r="C29" s="128"/>
      <c r="D29" s="128"/>
      <c r="E29" s="128"/>
      <c r="F29" s="132"/>
      <c r="G29" s="132">
        <f>SUM(G26:G28)</f>
        <v>2508.5699999999997</v>
      </c>
      <c r="H29" s="132">
        <f>H24+G29</f>
        <v>17605.45</v>
      </c>
      <c r="I29" s="128"/>
    </row>
    <row r="30" spans="1:9" x14ac:dyDescent="0.2">
      <c r="A30" s="128"/>
      <c r="B30" s="128"/>
      <c r="C30" s="128"/>
      <c r="D30" s="128"/>
      <c r="E30" s="128"/>
      <c r="F30" s="132"/>
      <c r="G30" s="132"/>
      <c r="H30" s="132"/>
      <c r="I30" s="128"/>
    </row>
    <row r="31" spans="1:9" x14ac:dyDescent="0.2">
      <c r="A31" s="127">
        <v>2018</v>
      </c>
      <c r="B31" s="128" t="s">
        <v>116</v>
      </c>
      <c r="C31" s="128"/>
      <c r="D31" s="128"/>
      <c r="E31" s="128"/>
      <c r="F31" s="132"/>
      <c r="G31" s="132"/>
      <c r="H31" s="132"/>
      <c r="I31" s="128"/>
    </row>
    <row r="32" spans="1:9" x14ac:dyDescent="0.2">
      <c r="A32" s="128"/>
      <c r="B32" s="128"/>
      <c r="C32" s="128"/>
      <c r="D32" s="128"/>
      <c r="E32" s="128"/>
      <c r="F32" s="132"/>
      <c r="G32" s="132"/>
      <c r="H32" s="132"/>
      <c r="I32" s="128"/>
    </row>
    <row r="33" spans="1:9" x14ac:dyDescent="0.2">
      <c r="A33" s="127">
        <v>2019</v>
      </c>
      <c r="B33" s="128" t="s">
        <v>110</v>
      </c>
      <c r="C33" s="129">
        <v>43830</v>
      </c>
      <c r="D33" s="128" t="s">
        <v>111</v>
      </c>
      <c r="E33" s="128">
        <v>40</v>
      </c>
      <c r="F33" s="132">
        <v>32.69</v>
      </c>
      <c r="G33" s="132">
        <f>E33*F33</f>
        <v>1307.5999999999999</v>
      </c>
      <c r="H33" s="132">
        <f>H29+G33</f>
        <v>18913.05</v>
      </c>
      <c r="I33" s="128"/>
    </row>
    <row r="34" spans="1:9" x14ac:dyDescent="0.2">
      <c r="A34" s="128"/>
      <c r="B34" s="128"/>
      <c r="C34" s="128"/>
      <c r="D34" s="128"/>
      <c r="E34" s="128"/>
      <c r="F34" s="132"/>
      <c r="G34" s="132"/>
      <c r="H34" s="132"/>
      <c r="I34" s="128"/>
    </row>
    <row r="35" spans="1:9" x14ac:dyDescent="0.2">
      <c r="A35" s="127">
        <v>2020</v>
      </c>
      <c r="B35" s="128" t="s">
        <v>110</v>
      </c>
      <c r="C35" s="129">
        <v>44196</v>
      </c>
      <c r="D35" s="128" t="s">
        <v>111</v>
      </c>
      <c r="E35" s="128">
        <v>215</v>
      </c>
      <c r="F35" s="132">
        <v>32.69</v>
      </c>
      <c r="G35" s="132">
        <f t="shared" ref="G35:G36" si="5">E35*F35</f>
        <v>7028.3499999999995</v>
      </c>
      <c r="H35" s="132"/>
      <c r="I35" s="128"/>
    </row>
    <row r="36" spans="1:9" x14ac:dyDescent="0.2">
      <c r="A36" s="127">
        <v>2020</v>
      </c>
      <c r="B36" s="128" t="s">
        <v>110</v>
      </c>
      <c r="C36" s="129">
        <v>44196</v>
      </c>
      <c r="D36" s="128" t="s">
        <v>114</v>
      </c>
      <c r="E36" s="128">
        <v>1</v>
      </c>
      <c r="F36" s="132">
        <v>32.69</v>
      </c>
      <c r="G36" s="132">
        <f t="shared" si="5"/>
        <v>32.69</v>
      </c>
      <c r="H36" s="132"/>
      <c r="I36" s="128"/>
    </row>
    <row r="37" spans="1:9" x14ac:dyDescent="0.2">
      <c r="A37" s="128"/>
      <c r="B37" s="128"/>
      <c r="C37" s="128"/>
      <c r="D37" s="128"/>
      <c r="E37" s="128"/>
      <c r="F37" s="128"/>
      <c r="G37" s="131">
        <f>SUM(G35:G36)</f>
        <v>7061.0399999999991</v>
      </c>
      <c r="H37" s="131">
        <f>H33+G37</f>
        <v>25974.089999999997</v>
      </c>
      <c r="I37" s="128"/>
    </row>
    <row r="38" spans="1:9" x14ac:dyDescent="0.2">
      <c r="A38" s="128"/>
      <c r="B38" s="128"/>
      <c r="C38" s="128"/>
      <c r="D38" s="128"/>
      <c r="E38" s="128"/>
      <c r="F38" s="128"/>
      <c r="G38" s="128"/>
      <c r="H38" s="128"/>
      <c r="I38" s="128"/>
    </row>
    <row r="39" spans="1:9" x14ac:dyDescent="0.2">
      <c r="A39" s="128">
        <v>2021</v>
      </c>
      <c r="B39" s="128" t="s">
        <v>116</v>
      </c>
      <c r="C39" s="128"/>
      <c r="D39" s="128"/>
      <c r="E39" s="128"/>
      <c r="F39" s="128"/>
      <c r="G39" s="128"/>
      <c r="H39" s="128"/>
      <c r="I39" s="128"/>
    </row>
    <row r="40" spans="1:9" x14ac:dyDescent="0.2">
      <c r="A40" s="128"/>
      <c r="B40" s="128"/>
      <c r="C40" s="128"/>
      <c r="D40" s="128"/>
      <c r="E40" s="128"/>
      <c r="F40" s="128"/>
      <c r="G40" s="128"/>
      <c r="H40" s="131"/>
      <c r="I40" s="128"/>
    </row>
    <row r="41" spans="1:9" x14ac:dyDescent="0.2">
      <c r="A41" s="128">
        <v>2022</v>
      </c>
      <c r="B41" s="128" t="s">
        <v>116</v>
      </c>
      <c r="C41" s="128"/>
      <c r="D41" s="128"/>
      <c r="E41" s="128"/>
      <c r="F41" s="128"/>
      <c r="G41" s="128"/>
      <c r="H41" s="128"/>
      <c r="I41" s="128"/>
    </row>
    <row r="42" spans="1:9" x14ac:dyDescent="0.2">
      <c r="A42" s="128"/>
      <c r="B42" s="128"/>
      <c r="C42" s="128"/>
      <c r="D42" s="128"/>
      <c r="E42" s="128"/>
      <c r="F42" s="128"/>
      <c r="G42" s="128"/>
      <c r="H42" s="128"/>
      <c r="I42" s="128"/>
    </row>
    <row r="43" spans="1:9" x14ac:dyDescent="0.2">
      <c r="A43" s="128">
        <v>2023</v>
      </c>
      <c r="B43" s="128" t="s">
        <v>67</v>
      </c>
      <c r="C43" s="129">
        <v>45291</v>
      </c>
      <c r="D43" s="128" t="s">
        <v>111</v>
      </c>
      <c r="E43" s="128">
        <v>26</v>
      </c>
      <c r="F43" s="128">
        <v>74.849999999999994</v>
      </c>
      <c r="G43" s="128">
        <f>E43*F43</f>
        <v>1946.1</v>
      </c>
      <c r="H43" s="131">
        <f>H37+G43</f>
        <v>27920.189999999995</v>
      </c>
      <c r="I43" s="128"/>
    </row>
    <row r="44" spans="1:9" x14ac:dyDescent="0.2">
      <c r="A44" s="128"/>
      <c r="B44" s="128"/>
      <c r="C44" s="128"/>
      <c r="D44" s="128"/>
      <c r="E44" s="128"/>
      <c r="F44" s="128"/>
      <c r="G44" s="128"/>
      <c r="H44" s="128"/>
      <c r="I44" s="128"/>
    </row>
    <row r="45" spans="1:9" x14ac:dyDescent="0.2">
      <c r="A45" s="128">
        <v>2024</v>
      </c>
      <c r="B45" s="128" t="s">
        <v>116</v>
      </c>
      <c r="C45" s="128"/>
      <c r="D45" s="128"/>
      <c r="E45" s="128"/>
      <c r="F45" s="128"/>
      <c r="G45" s="128"/>
      <c r="H45" s="128"/>
      <c r="I45" s="12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August 2025</vt:lpstr>
      <vt:lpstr>grant summary</vt:lpstr>
      <vt:lpstr>Leave liability</vt:lpstr>
      <vt:lpstr>leave hr summary</vt:lpstr>
      <vt:lpstr>Shared Leave Pool</vt:lpstr>
      <vt:lpstr>'grant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Financial Manager</cp:lastModifiedBy>
  <cp:lastPrinted>2025-08-18T01:57:45Z</cp:lastPrinted>
  <dcterms:created xsi:type="dcterms:W3CDTF">2020-09-08T22:32:12Z</dcterms:created>
  <dcterms:modified xsi:type="dcterms:W3CDTF">2025-08-18T01:57:48Z</dcterms:modified>
</cp:coreProperties>
</file>